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TEMP2023\地球環境\Nature\Nature COMMSSUTAIN\2ndSubmission\"/>
    </mc:Choice>
  </mc:AlternateContent>
  <xr:revisionPtr revIDLastSave="0" documentId="13_ncr:1_{32617740-8B02-4558-BE2A-41075FA61A6E}" xr6:coauthVersionLast="47" xr6:coauthVersionMax="47" xr10:uidLastSave="{00000000-0000-0000-0000-000000000000}"/>
  <bookViews>
    <workbookView xWindow="-120" yWindow="-120" windowWidth="29040" windowHeight="15720" xr2:uid="{7E941268-6733-470D-9416-05C8197CAD42}"/>
  </bookViews>
  <sheets>
    <sheet name="Global warning numerical analys" sheetId="2" r:id="rId1"/>
  </sheets>
  <externalReferences>
    <externalReference r:id="rId2"/>
    <externalReference r:id="rId3"/>
    <externalReference r:id="rId4"/>
  </externalReferences>
  <definedNames>
    <definedName name="AaT" localSheetId="0">'Global warning numerical analys'!$C$114</definedName>
    <definedName name="AaT">'[1]Global warning numerical analys'!$C$117</definedName>
    <definedName name="Abs" localSheetId="0">'Global warning numerical analys'!$AQ$114</definedName>
    <definedName name="Abs">#REF!</definedName>
    <definedName name="absorb">#REF!</definedName>
    <definedName name="Aby" localSheetId="0">'Global warning numerical analys'!$BF$113</definedName>
    <definedName name="Aby">#REF!</definedName>
    <definedName name="BIo1a">'[1]TPE NZE bt 2035'!#REF!</definedName>
    <definedName name="Bio1b">'[1]TPE NZE bt 2035'!#REF!</definedName>
    <definedName name="Bio1c">'[1]TPE NZE bt 2035'!#REF!</definedName>
    <definedName name="Bio1d">'[1]TPE NZE bt 2035'!#REF!</definedName>
    <definedName name="CaLO">'[1]GHG and temp changes_20241009'!$I$1</definedName>
    <definedName name="CaO">'[1]GWS NZE by 2050'!$G$2</definedName>
    <definedName name="CaO11P">'[1]GWS NZE by 2050'!$AU$2</definedName>
    <definedName name="CaT" localSheetId="0">'Global warning numerical analys'!$E$114</definedName>
    <definedName name="CC2eT" localSheetId="0">#REF!</definedName>
    <definedName name="CCa" localSheetId="0">'Global warning numerical analys'!$AW$114</definedName>
    <definedName name="CCa">'[1]Global warning numerical analys'!$GB$117</definedName>
    <definedName name="CCaLO" localSheetId="0">'Global warning numerical analys'!$N$114</definedName>
    <definedName name="CCaLO">'[1]Global warning numerical analys'!$Q$117</definedName>
    <definedName name="CCb" localSheetId="0">'Global warning numerical analys'!$AX$114</definedName>
    <definedName name="CCb">'[1]Global warning numerical analys'!$GC$117</definedName>
    <definedName name="CCc" localSheetId="0">'Global warning numerical analys'!$AY$114</definedName>
    <definedName name="CCc">'[1]Global warning numerical analys'!$GD$117</definedName>
    <definedName name="CCd" localSheetId="0">'Global warning numerical analys'!$AZ$114</definedName>
    <definedName name="CCd">'[1]Global warning numerical analys'!$GE$117</definedName>
    <definedName name="CCeT" localSheetId="0">'Global warning numerical analys'!$I$114</definedName>
    <definedName name="CDR11a">#REF!</definedName>
    <definedName name="CDR11b">#REF!</definedName>
    <definedName name="CDR12a">#REF!</definedName>
    <definedName name="CDR12b">#REF!</definedName>
    <definedName name="CDR1a" localSheetId="0">'Global warning numerical analys'!$O$114</definedName>
    <definedName name="CDR1a">'[1]Global warning numerical analys'!$S$117</definedName>
    <definedName name="CDR1b" localSheetId="0">'Global warning numerical analys'!$R$114</definedName>
    <definedName name="CDR1b">'[1]Global warning numerical analys'!$V$117</definedName>
    <definedName name="CDR24a">#REF!</definedName>
    <definedName name="CDR24b">#REF!</definedName>
    <definedName name="CDR2a" localSheetId="0">'Global warning numerical analys'!$U$114</definedName>
    <definedName name="CDR2a">'[1]Global warning numerical analys'!$Y$117</definedName>
    <definedName name="CDR2b" localSheetId="0">'Global warning numerical analys'!$X$114</definedName>
    <definedName name="CDR2b">'[1]Global warning numerical analys'!$AB$117</definedName>
    <definedName name="CDR37a">#REF!</definedName>
    <definedName name="CDR37b">#REF!</definedName>
    <definedName name="CDR3a" localSheetId="0">'Global warning numerical analys'!$AA$114</definedName>
    <definedName name="CDR3a">'[1]Global warning numerical analys'!$AE$117</definedName>
    <definedName name="CDR3b" localSheetId="0">'Global warning numerical analys'!$AD$114</definedName>
    <definedName name="CDR3b">'[1]Global warning numerical analys'!$AH$117</definedName>
    <definedName name="CDR4a" localSheetId="0">'Global warning numerical analys'!$AG$114</definedName>
    <definedName name="CDR4a">'[1]Global warning numerical analys'!$AK$117</definedName>
    <definedName name="CDR4b" localSheetId="0">'Global warning numerical analys'!$AJ$114</definedName>
    <definedName name="CDR4b">'[1]Global warning numerical analys'!$AN$117</definedName>
    <definedName name="CGa" localSheetId="0">'Global warning numerical analys'!$AS$114</definedName>
    <definedName name="CGa">'[1]Global warning numerical analys'!$FT$117</definedName>
    <definedName name="CGb" localSheetId="0">'Global warning numerical analys'!$AT$114</definedName>
    <definedName name="CGb">'[1]Global warning numerical analys'!$FU$117</definedName>
    <definedName name="CGc" localSheetId="0">'Global warning numerical analys'!$AU$114</definedName>
    <definedName name="CGc">'[1]Global warning numerical analys'!$FV$117</definedName>
    <definedName name="CGd" localSheetId="0">'Global warning numerical analys'!$AV$114</definedName>
    <definedName name="CGd">'[1]Global warning numerical analys'!$FW$117</definedName>
    <definedName name="CHa" localSheetId="0">'Global warning numerical analys'!$BA$114</definedName>
    <definedName name="CHa">'[1]Global warning numerical analys'!$GI$117</definedName>
    <definedName name="CHb" localSheetId="0">'Global warning numerical analys'!$BB$114</definedName>
    <definedName name="CHb">'[1]Global warning numerical analys'!$GJ$117</definedName>
    <definedName name="CHc" localSheetId="0">'Global warning numerical analys'!$BC$114</definedName>
    <definedName name="CHc">'[1]Global warning numerical analys'!$GK$117</definedName>
    <definedName name="CLO">'[1]GWS NZE by2035'!$F$2</definedName>
    <definedName name="CO2T" localSheetId="0">'Global warning numerical analys'!$F$114</definedName>
    <definedName name="CO2yr" localSheetId="0">'Global warning numerical analys'!#REF!</definedName>
    <definedName name="CO2yr">'[1]Global warning numerical analys'!#REF!</definedName>
    <definedName name="CrFF" localSheetId="0">'Global warning numerical analys'!$L$114</definedName>
    <definedName name="CrFF">'[1]Global warning numerical analys'!$O$117</definedName>
    <definedName name="CtoT">#REF!</definedName>
    <definedName name="EaT" localSheetId="0">'Global warning numerical analys'!$K$114</definedName>
    <definedName name="EaT">'[1]Global warning numerical analys'!$L$117</definedName>
    <definedName name="Fa">#REF!</definedName>
    <definedName name="Fb">#REF!</definedName>
    <definedName name="Fc">#REF!</definedName>
    <definedName name="FCD">'[2]Cost estimation Abs=1.07%'!$T$2</definedName>
    <definedName name="FCN">'[2]Cost estimation Abs=1.07%'!$AD$2</definedName>
    <definedName name="Fd">#REF!</definedName>
    <definedName name="GaT" localSheetId="0">'Global warning numerical analys'!$G$114</definedName>
    <definedName name="GaT">'[1]Global warning numerical analys'!$G$117</definedName>
    <definedName name="GhgT" localSheetId="0">'Global warning numerical analys'!$H$114</definedName>
    <definedName name="GhgT">'[1]Global warning numerical analys'!$H$117</definedName>
    <definedName name="Ha">'[1]GHG and temp changes_20241009'!$S$1</definedName>
    <definedName name="Hb">'[1]GHG and temp changes_20241009'!$T$1</definedName>
    <definedName name="Hc">'[1]GHG and temp changes_20241009'!$U$1</definedName>
    <definedName name="Hd">'[1]GHG and temp changes_20241009'!$V$1</definedName>
    <definedName name="LCC" localSheetId="0">'Global warning numerical analys'!$AO$114</definedName>
    <definedName name="LCC">'[1]Global warning numerical analys'!$AS$117</definedName>
    <definedName name="mr">[3]DACコスト!$C$1</definedName>
    <definedName name="NAa" localSheetId="0">'Global warning numerical analys'!$BD$114</definedName>
    <definedName name="NAa">'[1]Global warning numerical analys'!$GN$117</definedName>
    <definedName name="NAb" localSheetId="0">'Global warning numerical analys'!$BE$114</definedName>
    <definedName name="NAb">'[1]Global warning numerical analys'!$GO$117</definedName>
    <definedName name="pr">[3]DACコスト!$F$1</definedName>
    <definedName name="RCO2tCO2e" localSheetId="0">'Global warning numerical analys'!#REF!</definedName>
    <definedName name="RCO2tCO2e">'[1]Global warning numerical analys'!#REF!</definedName>
    <definedName name="Snk">#REF!</definedName>
    <definedName name="Sra">'[1]GHG and temp changes_20241009'!$AC$189</definedName>
    <definedName name="Srb">'[1]GHG and temp changes_20241009'!$AD$189</definedName>
    <definedName name="SSP11l">#REF!</definedName>
    <definedName name="SSP11u">#REF!</definedName>
    <definedName name="SSP12l">#REF!</definedName>
    <definedName name="SSP12u">#REF!</definedName>
    <definedName name="SSP24l">#REF!</definedName>
    <definedName name="SSP24u">#REF!</definedName>
    <definedName name="SSP24v">'[1]GWS NZE by 2050'!$V$2</definedName>
    <definedName name="SSP37l">#REF!</definedName>
    <definedName name="SSP37u">#REF!</definedName>
    <definedName name="Tc">#REF!</definedName>
    <definedName name="TCREup" localSheetId="0">'Global warning numerical analys'!$M$114</definedName>
    <definedName name="TCREup">'[1]Global warning numerical analys'!$P$117</definedName>
    <definedName name="UCC" localSheetId="0">'Global warning numerical analys'!$AM$114</definedName>
    <definedName name="UCC">'[1]Global warning numerical analys'!$AQ$117</definedName>
    <definedName name="V95c">'[2]Cost estimation Abs=1.07%'!#REF!</definedName>
    <definedName name="VCD">'[2]Cost estimation Abs=1.07%'!$U$2</definedName>
    <definedName name="VCN">'[2]Cost estimation Abs=1.07%'!$AE$2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15" i="2" l="1"/>
  <c r="AQ114" i="2"/>
  <c r="FT5" i="2" l="1"/>
  <c r="FU5" i="2"/>
  <c r="FV5" i="2"/>
  <c r="FW5" i="2"/>
  <c r="FX5" i="2"/>
  <c r="FY5" i="2"/>
  <c r="FZ5" i="2"/>
  <c r="GA5" i="2"/>
  <c r="GB5" i="2"/>
  <c r="GC5" i="2"/>
  <c r="GD5" i="2"/>
  <c r="GE5" i="2"/>
  <c r="GF5" i="2"/>
  <c r="GG5" i="2"/>
  <c r="GH5" i="2"/>
  <c r="GI5" i="2"/>
  <c r="GJ5" i="2"/>
  <c r="GK5" i="2"/>
  <c r="GL5" i="2"/>
  <c r="GM5" i="2"/>
  <c r="GN5" i="2"/>
  <c r="GO5" i="2"/>
  <c r="GP5" i="2"/>
  <c r="GQ5" i="2"/>
  <c r="GR5" i="2"/>
  <c r="GS5" i="2"/>
  <c r="GT5" i="2"/>
  <c r="GU5" i="2"/>
  <c r="GV5" i="2"/>
  <c r="GW5" i="2"/>
  <c r="GX5" i="2"/>
  <c r="GY5" i="2"/>
  <c r="GZ5" i="2"/>
  <c r="HA5" i="2"/>
  <c r="HB5" i="2"/>
  <c r="HC5" i="2"/>
  <c r="HD5" i="2"/>
  <c r="HE5" i="2"/>
  <c r="HF5" i="2"/>
  <c r="HG5" i="2"/>
  <c r="HH5" i="2"/>
  <c r="HI5" i="2"/>
  <c r="HJ5" i="2"/>
  <c r="HK5" i="2"/>
  <c r="HL5" i="2"/>
  <c r="HM5" i="2"/>
  <c r="HN5" i="2"/>
  <c r="HO5" i="2"/>
  <c r="HP5" i="2"/>
  <c r="HQ5" i="2"/>
  <c r="HR5" i="2"/>
  <c r="HS5" i="2"/>
  <c r="HT5" i="2"/>
  <c r="HU5" i="2"/>
  <c r="HV5" i="2"/>
  <c r="HW5" i="2"/>
  <c r="HX5" i="2"/>
  <c r="HY5" i="2"/>
  <c r="HZ5" i="2"/>
  <c r="IA5" i="2"/>
  <c r="IB5" i="2"/>
  <c r="IC5" i="2"/>
  <c r="ID5" i="2"/>
  <c r="IE5" i="2"/>
  <c r="IF5" i="2"/>
  <c r="IG5" i="2"/>
  <c r="IH5" i="2"/>
  <c r="II5" i="2"/>
  <c r="IJ5" i="2"/>
  <c r="IK5" i="2"/>
  <c r="IL5" i="2"/>
  <c r="IM5" i="2"/>
  <c r="IN5" i="2"/>
  <c r="IO5" i="2"/>
  <c r="IP5" i="2"/>
  <c r="IQ5" i="2"/>
  <c r="IR5" i="2"/>
  <c r="IS5" i="2"/>
  <c r="FT6" i="2" a="1"/>
  <c r="FT6" i="2" s="1"/>
  <c r="FU6" i="2" a="1"/>
  <c r="FU6" i="2" s="1"/>
  <c r="FV6" i="2" a="1"/>
  <c r="FV6" i="2" s="1"/>
  <c r="FW6" i="2" a="1"/>
  <c r="FW6" i="2" s="1"/>
  <c r="FX6" i="2" a="1"/>
  <c r="FX6" i="2" s="1"/>
  <c r="FY6" i="2" a="1"/>
  <c r="FY6" i="2" s="1"/>
  <c r="FZ6" i="2" a="1"/>
  <c r="FZ6" i="2" s="1"/>
  <c r="GA6" i="2" a="1"/>
  <c r="GA6" i="2" s="1"/>
  <c r="GB6" i="2" a="1"/>
  <c r="GB6" i="2" s="1"/>
  <c r="GC6" i="2" a="1"/>
  <c r="GC6" i="2" s="1"/>
  <c r="GD6" i="2" a="1"/>
  <c r="GD6" i="2" s="1"/>
  <c r="GE6" i="2" a="1"/>
  <c r="GE6" i="2" s="1"/>
  <c r="GF6" i="2" a="1"/>
  <c r="GF6" i="2" s="1"/>
  <c r="GG6" i="2" a="1"/>
  <c r="GG6" i="2" s="1"/>
  <c r="GH6" i="2" a="1"/>
  <c r="GH6" i="2" s="1"/>
  <c r="GI6" i="2" a="1"/>
  <c r="GI6" i="2" s="1"/>
  <c r="GJ6" i="2" a="1"/>
  <c r="GJ6" i="2" s="1"/>
  <c r="GK6" i="2" a="1"/>
  <c r="GK6" i="2" s="1"/>
  <c r="GL6" i="2" a="1"/>
  <c r="GL6" i="2" s="1"/>
  <c r="GM6" i="2" a="1"/>
  <c r="GM6" i="2" s="1"/>
  <c r="GN6" i="2" a="1"/>
  <c r="GN6" i="2" s="1"/>
  <c r="GO6" i="2" a="1"/>
  <c r="GO6" i="2" s="1"/>
  <c r="GP6" i="2" a="1"/>
  <c r="GP6" i="2" s="1"/>
  <c r="GQ6" i="2" a="1"/>
  <c r="GQ6" i="2" s="1"/>
  <c r="GR6" i="2" a="1"/>
  <c r="GR6" i="2" s="1"/>
  <c r="GS6" i="2" a="1"/>
  <c r="GS6" i="2" s="1"/>
  <c r="GT6" i="2" a="1"/>
  <c r="GT6" i="2" s="1"/>
  <c r="GU6" i="2" a="1"/>
  <c r="GU6" i="2" s="1"/>
  <c r="GV6" i="2" a="1"/>
  <c r="GV6" i="2" s="1"/>
  <c r="GW6" i="2" a="1"/>
  <c r="GW6" i="2" s="1"/>
  <c r="GX6" i="2" a="1"/>
  <c r="GX6" i="2" s="1"/>
  <c r="GY6" i="2" a="1"/>
  <c r="GY6" i="2" s="1"/>
  <c r="GZ6" i="2" a="1"/>
  <c r="GZ6" i="2" s="1"/>
  <c r="HA6" i="2" a="1"/>
  <c r="HA6" i="2" s="1"/>
  <c r="HB6" i="2" a="1"/>
  <c r="HB6" i="2" s="1"/>
  <c r="HC6" i="2" a="1"/>
  <c r="HC6" i="2" s="1"/>
  <c r="HD6" i="2" a="1"/>
  <c r="HD6" i="2" s="1"/>
  <c r="HE6" i="2" a="1"/>
  <c r="HE6" i="2" s="1"/>
  <c r="HF6" i="2" a="1"/>
  <c r="HF6" i="2" s="1"/>
  <c r="HG6" i="2" a="1"/>
  <c r="HG6" i="2" s="1"/>
  <c r="HH6" i="2" a="1"/>
  <c r="HH6" i="2" s="1"/>
  <c r="HI6" i="2" a="1"/>
  <c r="HI6" i="2" s="1"/>
  <c r="HJ6" i="2" a="1"/>
  <c r="HJ6" i="2" s="1"/>
  <c r="HK6" i="2" a="1"/>
  <c r="HK6" i="2" s="1"/>
  <c r="HL6" i="2" a="1"/>
  <c r="HL6" i="2" s="1"/>
  <c r="HM6" i="2" a="1"/>
  <c r="HM6" i="2" s="1"/>
  <c r="HN6" i="2" a="1"/>
  <c r="HN6" i="2" s="1"/>
  <c r="HO6" i="2" a="1"/>
  <c r="HO6" i="2" s="1"/>
  <c r="HP6" i="2" a="1"/>
  <c r="HP6" i="2" s="1"/>
  <c r="HQ6" i="2" a="1"/>
  <c r="HQ6" i="2" s="1"/>
  <c r="HR6" i="2" a="1"/>
  <c r="HR6" i="2" s="1"/>
  <c r="HS6" i="2" a="1"/>
  <c r="HS6" i="2" s="1"/>
  <c r="HT6" i="2" a="1"/>
  <c r="HT6" i="2" s="1"/>
  <c r="HU6" i="2" a="1"/>
  <c r="HU6" i="2" s="1"/>
  <c r="HV6" i="2" a="1"/>
  <c r="HV6" i="2" s="1"/>
  <c r="HW6" i="2" a="1"/>
  <c r="HW6" i="2" s="1"/>
  <c r="HX6" i="2" a="1"/>
  <c r="HX6" i="2" s="1"/>
  <c r="HY6" i="2" a="1"/>
  <c r="HY6" i="2" s="1"/>
  <c r="HZ6" i="2" a="1"/>
  <c r="HZ6" i="2" s="1"/>
  <c r="IA6" i="2" a="1"/>
  <c r="IA6" i="2" s="1"/>
  <c r="IB6" i="2" a="1"/>
  <c r="IB6" i="2" s="1"/>
  <c r="IC6" i="2" a="1"/>
  <c r="IC6" i="2" s="1"/>
  <c r="ID6" i="2" a="1"/>
  <c r="ID6" i="2" s="1"/>
  <c r="IE6" i="2" a="1"/>
  <c r="IE6" i="2" s="1"/>
  <c r="IF6" i="2" a="1"/>
  <c r="IF6" i="2" s="1"/>
  <c r="IG6" i="2" a="1"/>
  <c r="IG6" i="2" s="1"/>
  <c r="IH6" i="2" a="1"/>
  <c r="IH6" i="2" s="1"/>
  <c r="II6" i="2" a="1"/>
  <c r="II6" i="2" s="1"/>
  <c r="IJ6" i="2" a="1"/>
  <c r="IJ6" i="2" s="1"/>
  <c r="IK6" i="2" a="1"/>
  <c r="IK6" i="2" s="1"/>
  <c r="IL6" i="2" a="1"/>
  <c r="IL6" i="2" s="1"/>
  <c r="IM6" i="2" a="1"/>
  <c r="IM6" i="2" s="1"/>
  <c r="IN6" i="2" a="1"/>
  <c r="IN6" i="2" s="1"/>
  <c r="IO6" i="2" a="1"/>
  <c r="IO6" i="2" s="1"/>
  <c r="IP6" i="2" a="1"/>
  <c r="IP6" i="2" s="1"/>
  <c r="IQ6" i="2" a="1"/>
  <c r="IQ6" i="2" s="1"/>
  <c r="IR6" i="2" a="1"/>
  <c r="IR6" i="2" s="1"/>
  <c r="IS6" i="2" a="1"/>
  <c r="IS6" i="2" s="1"/>
  <c r="FT7" i="2"/>
  <c r="FY32" i="2" s="1"/>
  <c r="FU7" i="2"/>
  <c r="FV7" i="2"/>
  <c r="FV9" i="2" s="1"/>
  <c r="FW7" i="2"/>
  <c r="FX7" i="2"/>
  <c r="FX9" i="2" s="1"/>
  <c r="FX8" i="2" s="1"/>
  <c r="FX10" i="2" s="1"/>
  <c r="FX69" i="2" s="1"/>
  <c r="FY7" i="2"/>
  <c r="FY9" i="2" s="1"/>
  <c r="FY8" i="2" s="1"/>
  <c r="FZ7" i="2"/>
  <c r="GA7" i="2"/>
  <c r="GB7" i="2"/>
  <c r="GC7" i="2"/>
  <c r="GD7" i="2"/>
  <c r="GE7" i="2"/>
  <c r="GE9" i="2" s="1"/>
  <c r="GF7" i="2"/>
  <c r="GF9" i="2" s="1"/>
  <c r="GG7" i="2"/>
  <c r="GG9" i="2" s="1"/>
  <c r="GG8" i="2" s="1"/>
  <c r="GG10" i="2" s="1"/>
  <c r="GH7" i="2"/>
  <c r="GI7" i="2"/>
  <c r="GI9" i="2" s="1"/>
  <c r="GI8" i="2" s="1"/>
  <c r="GJ7" i="2"/>
  <c r="GK7" i="2"/>
  <c r="GL7" i="2"/>
  <c r="GM7" i="2"/>
  <c r="GN7" i="2"/>
  <c r="GN9" i="2" s="1"/>
  <c r="GN8" i="2" s="1"/>
  <c r="GO7" i="2"/>
  <c r="GO9" i="2" s="1"/>
  <c r="GO8" i="2" s="1"/>
  <c r="GP7" i="2"/>
  <c r="GQ7" i="2"/>
  <c r="GR7" i="2"/>
  <c r="GS7" i="2"/>
  <c r="GT7" i="2"/>
  <c r="GU7" i="2"/>
  <c r="GV7" i="2"/>
  <c r="GV9" i="2" s="1"/>
  <c r="GW7" i="2"/>
  <c r="GX7" i="2"/>
  <c r="GY7" i="2"/>
  <c r="GZ7" i="2"/>
  <c r="HA7" i="2"/>
  <c r="HB7" i="2"/>
  <c r="HB9" i="2" s="1"/>
  <c r="HC7" i="2"/>
  <c r="HD7" i="2"/>
  <c r="HD9" i="2" s="1"/>
  <c r="HD8" i="2" s="1"/>
  <c r="HD10" i="2" s="1"/>
  <c r="HD69" i="2" s="1"/>
  <c r="HE7" i="2"/>
  <c r="HE9" i="2" s="1"/>
  <c r="HE8" i="2" s="1"/>
  <c r="HE10" i="2" s="1"/>
  <c r="HF7" i="2"/>
  <c r="HF9" i="2" s="1"/>
  <c r="HF8" i="2" s="1"/>
  <c r="HG7" i="2"/>
  <c r="HH7" i="2"/>
  <c r="HI7" i="2"/>
  <c r="HJ7" i="2"/>
  <c r="HK7" i="2"/>
  <c r="HK9" i="2" s="1"/>
  <c r="HL7" i="2"/>
  <c r="HM7" i="2"/>
  <c r="HN7" i="2"/>
  <c r="HO7" i="2"/>
  <c r="HP7" i="2"/>
  <c r="HQ7" i="2"/>
  <c r="HR7" i="2"/>
  <c r="HR9" i="2" s="1"/>
  <c r="HS7" i="2"/>
  <c r="HT7" i="2"/>
  <c r="HU7" i="2"/>
  <c r="HU9" i="2" s="1"/>
  <c r="HU8" i="2" s="1"/>
  <c r="HU10" i="2" s="1"/>
  <c r="HV7" i="2"/>
  <c r="HW7" i="2"/>
  <c r="HX7" i="2"/>
  <c r="HY7" i="2"/>
  <c r="HY9" i="2" s="1"/>
  <c r="HZ7" i="2"/>
  <c r="HZ9" i="2" s="1"/>
  <c r="IA7" i="2"/>
  <c r="IB7" i="2"/>
  <c r="IB9" i="2" s="1"/>
  <c r="IC7" i="2"/>
  <c r="IC9" i="2" s="1"/>
  <c r="IC8" i="2" s="1"/>
  <c r="IC10" i="2" s="1"/>
  <c r="IC53" i="2" s="1"/>
  <c r="ID7" i="2"/>
  <c r="IE7" i="2"/>
  <c r="IE9" i="2" s="1"/>
  <c r="IE8" i="2" s="1"/>
  <c r="IF7" i="2"/>
  <c r="IG7" i="2"/>
  <c r="IH7" i="2"/>
  <c r="II7" i="2"/>
  <c r="IJ7" i="2"/>
  <c r="IJ9" i="2" s="1"/>
  <c r="IJ8" i="2" s="1"/>
  <c r="IK7" i="2"/>
  <c r="IL7" i="2"/>
  <c r="IM7" i="2"/>
  <c r="IN7" i="2"/>
  <c r="IO7" i="2"/>
  <c r="IP7" i="2"/>
  <c r="IP9" i="2" s="1"/>
  <c r="IQ7" i="2"/>
  <c r="IR7" i="2"/>
  <c r="IS7" i="2"/>
  <c r="C9" i="2"/>
  <c r="C8" i="2" s="1"/>
  <c r="C10" i="2" s="1"/>
  <c r="C69" i="2" s="1"/>
  <c r="D9" i="2"/>
  <c r="E9" i="2"/>
  <c r="E8" i="2" s="1"/>
  <c r="E10" i="2" s="1"/>
  <c r="F9" i="2"/>
  <c r="F8" i="2" s="1"/>
  <c r="G9" i="2"/>
  <c r="G8" i="2" s="1"/>
  <c r="H9" i="2"/>
  <c r="H8" i="2" s="1"/>
  <c r="I9" i="2"/>
  <c r="J9" i="2"/>
  <c r="J8" i="2" s="1"/>
  <c r="K9" i="2"/>
  <c r="K8" i="2" s="1"/>
  <c r="L9" i="2"/>
  <c r="L8" i="2" s="1"/>
  <c r="M9" i="2"/>
  <c r="M8" i="2" s="1"/>
  <c r="M10" i="2" s="1"/>
  <c r="N9" i="2"/>
  <c r="N8" i="2" s="1"/>
  <c r="N10" i="2" s="1"/>
  <c r="N85" i="2" s="1"/>
  <c r="O9" i="2"/>
  <c r="O8" i="2" s="1"/>
  <c r="O10" i="2" s="1"/>
  <c r="P9" i="2"/>
  <c r="P8" i="2" s="1"/>
  <c r="Q9" i="2"/>
  <c r="Q8" i="2" s="1"/>
  <c r="R9" i="2"/>
  <c r="R8" i="2" s="1"/>
  <c r="S9" i="2"/>
  <c r="S8" i="2" s="1"/>
  <c r="S10" i="2" s="1"/>
  <c r="T9" i="2"/>
  <c r="T8" i="2" s="1"/>
  <c r="T10" i="2" s="1"/>
  <c r="T69" i="2" s="1"/>
  <c r="U9" i="2"/>
  <c r="U8" i="2" s="1"/>
  <c r="U10" i="2" s="1"/>
  <c r="V9" i="2"/>
  <c r="V8" i="2" s="1"/>
  <c r="W9" i="2"/>
  <c r="W8" i="2" s="1"/>
  <c r="X9" i="2"/>
  <c r="X8" i="2" s="1"/>
  <c r="Y9" i="2"/>
  <c r="Y8" i="2" s="1"/>
  <c r="Y10" i="2" s="1"/>
  <c r="Z9" i="2"/>
  <c r="Z8" i="2" s="1"/>
  <c r="AA9" i="2"/>
  <c r="AA8" i="2" s="1"/>
  <c r="AB9" i="2"/>
  <c r="AB8" i="2" s="1"/>
  <c r="AC9" i="2"/>
  <c r="AC8" i="2" s="1"/>
  <c r="AC10" i="2" s="1"/>
  <c r="AD9" i="2"/>
  <c r="AD8" i="2" s="1"/>
  <c r="AD10" i="2" s="1"/>
  <c r="AE9" i="2"/>
  <c r="AE8" i="2" s="1"/>
  <c r="AF9" i="2"/>
  <c r="AF8" i="2" s="1"/>
  <c r="AG9" i="2"/>
  <c r="AG8" i="2" s="1"/>
  <c r="AH9" i="2"/>
  <c r="AH8" i="2" s="1"/>
  <c r="AI9" i="2"/>
  <c r="AI8" i="2" s="1"/>
  <c r="AI10" i="2" s="1"/>
  <c r="AJ9" i="2"/>
  <c r="AJ8" i="2" s="1"/>
  <c r="AJ10" i="2" s="1"/>
  <c r="AJ53" i="2" s="1"/>
  <c r="AK9" i="2"/>
  <c r="AK8" i="2" s="1"/>
  <c r="AK10" i="2" s="1"/>
  <c r="AL9" i="2"/>
  <c r="AL8" i="2" s="1"/>
  <c r="AM9" i="2"/>
  <c r="AM8" i="2" s="1"/>
  <c r="AN9" i="2"/>
  <c r="AN8" i="2" s="1"/>
  <c r="AO9" i="2"/>
  <c r="AO8" i="2" s="1"/>
  <c r="AO10" i="2" s="1"/>
  <c r="AO69" i="2" s="1"/>
  <c r="AP9" i="2"/>
  <c r="AP8" i="2" s="1"/>
  <c r="AQ9" i="2"/>
  <c r="AQ8" i="2" s="1"/>
  <c r="AR9" i="2"/>
  <c r="AR8" i="2" s="1"/>
  <c r="AS9" i="2"/>
  <c r="AS8" i="2" s="1"/>
  <c r="AS10" i="2" s="1"/>
  <c r="AT9" i="2"/>
  <c r="AT8" i="2" s="1"/>
  <c r="AT10" i="2" s="1"/>
  <c r="AT69" i="2" s="1"/>
  <c r="AU9" i="2"/>
  <c r="AU8" i="2" s="1"/>
  <c r="AV9" i="2"/>
  <c r="AV8" i="2" s="1"/>
  <c r="AW9" i="2"/>
  <c r="AW8" i="2" s="1"/>
  <c r="AX9" i="2"/>
  <c r="AX8" i="2" s="1"/>
  <c r="AY9" i="2"/>
  <c r="AY8" i="2" s="1"/>
  <c r="AY10" i="2" s="1"/>
  <c r="AZ9" i="2"/>
  <c r="AZ8" i="2" s="1"/>
  <c r="AZ10" i="2" s="1"/>
  <c r="AZ69" i="2" s="1"/>
  <c r="BA9" i="2"/>
  <c r="BA8" i="2" s="1"/>
  <c r="BA10" i="2" s="1"/>
  <c r="BB9" i="2"/>
  <c r="BB8" i="2" s="1"/>
  <c r="BC9" i="2"/>
  <c r="BC8" i="2" s="1"/>
  <c r="BD9" i="2"/>
  <c r="BD8" i="2" s="1"/>
  <c r="BE9" i="2"/>
  <c r="BE8" i="2" s="1"/>
  <c r="BE10" i="2" s="1"/>
  <c r="BF9" i="2"/>
  <c r="BF8" i="2" s="1"/>
  <c r="BG9" i="2"/>
  <c r="BG8" i="2" s="1"/>
  <c r="BH9" i="2"/>
  <c r="BH8" i="2" s="1"/>
  <c r="BI9" i="2"/>
  <c r="BI8" i="2" s="1"/>
  <c r="BI10" i="2" s="1"/>
  <c r="BJ9" i="2"/>
  <c r="BJ8" i="2" s="1"/>
  <c r="BJ10" i="2" s="1"/>
  <c r="BK9" i="2"/>
  <c r="BK8" i="2" s="1"/>
  <c r="BK10" i="2" s="1"/>
  <c r="BL9" i="2"/>
  <c r="BL8" i="2" s="1"/>
  <c r="BM9" i="2"/>
  <c r="BM8" i="2" s="1"/>
  <c r="BN9" i="2"/>
  <c r="BN8" i="2" s="1"/>
  <c r="BO9" i="2"/>
  <c r="BO8" i="2" s="1"/>
  <c r="BO10" i="2" s="1"/>
  <c r="BO53" i="2" s="1"/>
  <c r="BP9" i="2"/>
  <c r="BP8" i="2" s="1"/>
  <c r="BP10" i="2" s="1"/>
  <c r="BP53" i="2" s="1"/>
  <c r="BQ9" i="2"/>
  <c r="BQ8" i="2" s="1"/>
  <c r="BQ10" i="2" s="1"/>
  <c r="BQ69" i="2" s="1"/>
  <c r="BR9" i="2"/>
  <c r="BR8" i="2" s="1"/>
  <c r="BS9" i="2"/>
  <c r="BS8" i="2" s="1"/>
  <c r="BT9" i="2"/>
  <c r="BT8" i="2" s="1"/>
  <c r="BU9" i="2"/>
  <c r="BU8" i="2" s="1"/>
  <c r="BU10" i="2" s="1"/>
  <c r="BV9" i="2"/>
  <c r="BV8" i="2" s="1"/>
  <c r="BW9" i="2"/>
  <c r="BW8" i="2" s="1"/>
  <c r="BX9" i="2"/>
  <c r="BX8" i="2" s="1"/>
  <c r="BY9" i="2"/>
  <c r="BY8" i="2" s="1"/>
  <c r="BY10" i="2" s="1"/>
  <c r="BY53" i="2" s="1"/>
  <c r="BZ9" i="2"/>
  <c r="BZ8" i="2" s="1"/>
  <c r="BZ10" i="2" s="1"/>
  <c r="CA9" i="2"/>
  <c r="CA8" i="2" s="1"/>
  <c r="CB9" i="2"/>
  <c r="CB8" i="2" s="1"/>
  <c r="CC9" i="2"/>
  <c r="CC8" i="2" s="1"/>
  <c r="CD9" i="2"/>
  <c r="CD8" i="2" s="1"/>
  <c r="CE9" i="2"/>
  <c r="CE8" i="2" s="1"/>
  <c r="CE10" i="2" s="1"/>
  <c r="CF9" i="2"/>
  <c r="CF8" i="2" s="1"/>
  <c r="CF10" i="2" s="1"/>
  <c r="CF69" i="2" s="1"/>
  <c r="CG9" i="2"/>
  <c r="CG8" i="2" s="1"/>
  <c r="CG10" i="2" s="1"/>
  <c r="CH9" i="2"/>
  <c r="CH8" i="2" s="1"/>
  <c r="CI9" i="2"/>
  <c r="CI8" i="2" s="1"/>
  <c r="CJ9" i="2"/>
  <c r="CJ8" i="2" s="1"/>
  <c r="CK9" i="2"/>
  <c r="CK8" i="2" s="1"/>
  <c r="CK10" i="2" s="1"/>
  <c r="CL9" i="2"/>
  <c r="CL8" i="2" s="1"/>
  <c r="CM9" i="2"/>
  <c r="CM8" i="2" s="1"/>
  <c r="CN9" i="2"/>
  <c r="CN8" i="2" s="1"/>
  <c r="CO9" i="2"/>
  <c r="CO8" i="2" s="1"/>
  <c r="CO10" i="2" s="1"/>
  <c r="CO85" i="2" s="1"/>
  <c r="CP9" i="2"/>
  <c r="CP8" i="2" s="1"/>
  <c r="CP10" i="2" s="1"/>
  <c r="CQ9" i="2"/>
  <c r="CQ8" i="2" s="1"/>
  <c r="CQ10" i="2" s="1"/>
  <c r="CQ85" i="2" s="1"/>
  <c r="CR9" i="2"/>
  <c r="CR8" i="2" s="1"/>
  <c r="CS9" i="2"/>
  <c r="CS8" i="2" s="1"/>
  <c r="CT9" i="2"/>
  <c r="CT8" i="2" s="1"/>
  <c r="CU9" i="2"/>
  <c r="CU8" i="2" s="1"/>
  <c r="CU10" i="2" s="1"/>
  <c r="CU53" i="2" s="1"/>
  <c r="CV9" i="2"/>
  <c r="CV8" i="2" s="1"/>
  <c r="CV10" i="2" s="1"/>
  <c r="CV53" i="2" s="1"/>
  <c r="CW9" i="2"/>
  <c r="CW8" i="2" s="1"/>
  <c r="CW10" i="2" s="1"/>
  <c r="CX9" i="2"/>
  <c r="CX8" i="2" s="1"/>
  <c r="CY9" i="2"/>
  <c r="CY8" i="2" s="1"/>
  <c r="CZ9" i="2"/>
  <c r="CZ8" i="2" s="1"/>
  <c r="DA9" i="2"/>
  <c r="DA8" i="2" s="1"/>
  <c r="DA10" i="2" s="1"/>
  <c r="DB9" i="2"/>
  <c r="DB8" i="2" s="1"/>
  <c r="DC9" i="2"/>
  <c r="DC8" i="2" s="1"/>
  <c r="DD9" i="2"/>
  <c r="DD8" i="2" s="1"/>
  <c r="DE9" i="2"/>
  <c r="DE8" i="2" s="1"/>
  <c r="DE10" i="2" s="1"/>
  <c r="DF9" i="2"/>
  <c r="DF8" i="2" s="1"/>
  <c r="DF10" i="2" s="1"/>
  <c r="DG9" i="2"/>
  <c r="DG8" i="2" s="1"/>
  <c r="DH9" i="2"/>
  <c r="DH8" i="2" s="1"/>
  <c r="DI9" i="2"/>
  <c r="DI8" i="2" s="1"/>
  <c r="DJ9" i="2"/>
  <c r="DJ8" i="2" s="1"/>
  <c r="DK9" i="2"/>
  <c r="DK8" i="2" s="1"/>
  <c r="DK10" i="2" s="1"/>
  <c r="DK53" i="2" s="1"/>
  <c r="DL9" i="2"/>
  <c r="DL8" i="2" s="1"/>
  <c r="DL10" i="2" s="1"/>
  <c r="DL53" i="2" s="1"/>
  <c r="DM9" i="2"/>
  <c r="DM8" i="2" s="1"/>
  <c r="DM10" i="2" s="1"/>
  <c r="DN9" i="2"/>
  <c r="DN8" i="2" s="1"/>
  <c r="DO9" i="2"/>
  <c r="DO8" i="2" s="1"/>
  <c r="DP9" i="2"/>
  <c r="DP8" i="2" s="1"/>
  <c r="DQ9" i="2"/>
  <c r="DQ8" i="2" s="1"/>
  <c r="DQ10" i="2" s="1"/>
  <c r="DR9" i="2"/>
  <c r="DR8" i="2" s="1"/>
  <c r="DS9" i="2"/>
  <c r="DS8" i="2" s="1"/>
  <c r="DT9" i="2"/>
  <c r="DT8" i="2" s="1"/>
  <c r="DU9" i="2"/>
  <c r="DU8" i="2" s="1"/>
  <c r="DU10" i="2" s="1"/>
  <c r="DV9" i="2"/>
  <c r="DV8" i="2" s="1"/>
  <c r="DV10" i="2" s="1"/>
  <c r="DW9" i="2"/>
  <c r="DW8" i="2" s="1"/>
  <c r="DX9" i="2"/>
  <c r="DX8" i="2" s="1"/>
  <c r="DY9" i="2"/>
  <c r="DY8" i="2" s="1"/>
  <c r="DZ9" i="2"/>
  <c r="DZ8" i="2" s="1"/>
  <c r="EA9" i="2"/>
  <c r="EA8" i="2" s="1"/>
  <c r="EA10" i="2" s="1"/>
  <c r="EB9" i="2"/>
  <c r="EB8" i="2" s="1"/>
  <c r="EB10" i="2" s="1"/>
  <c r="EB69" i="2" s="1"/>
  <c r="EC9" i="2"/>
  <c r="EC8" i="2" s="1"/>
  <c r="EC10" i="2" s="1"/>
  <c r="ED9" i="2"/>
  <c r="ED8" i="2" s="1"/>
  <c r="EE9" i="2"/>
  <c r="EE8" i="2" s="1"/>
  <c r="EF9" i="2"/>
  <c r="EF8" i="2" s="1"/>
  <c r="EG9" i="2"/>
  <c r="EG8" i="2" s="1"/>
  <c r="EG10" i="2" s="1"/>
  <c r="EG69" i="2" s="1"/>
  <c r="EH9" i="2"/>
  <c r="EH8" i="2" s="1"/>
  <c r="EI9" i="2"/>
  <c r="EI8" i="2" s="1"/>
  <c r="EJ9" i="2"/>
  <c r="EJ8" i="2" s="1"/>
  <c r="EK9" i="2"/>
  <c r="EK8" i="2" s="1"/>
  <c r="EK10" i="2" s="1"/>
  <c r="EL9" i="2"/>
  <c r="EL8" i="2" s="1"/>
  <c r="EL10" i="2" s="1"/>
  <c r="EM9" i="2"/>
  <c r="EM8" i="2" s="1"/>
  <c r="EN9" i="2"/>
  <c r="EN8" i="2" s="1"/>
  <c r="EO9" i="2"/>
  <c r="EO8" i="2" s="1"/>
  <c r="EP9" i="2"/>
  <c r="EP8" i="2" s="1"/>
  <c r="EQ9" i="2"/>
  <c r="EQ8" i="2" s="1"/>
  <c r="EQ10" i="2" s="1"/>
  <c r="ER9" i="2"/>
  <c r="ER8" i="2" s="1"/>
  <c r="ER10" i="2" s="1"/>
  <c r="ER53" i="2" s="1"/>
  <c r="ES9" i="2"/>
  <c r="ES8" i="2" s="1"/>
  <c r="ES10" i="2" s="1"/>
  <c r="ET9" i="2"/>
  <c r="ET8" i="2" s="1"/>
  <c r="EU9" i="2"/>
  <c r="EU8" i="2" s="1"/>
  <c r="EV9" i="2"/>
  <c r="EV8" i="2" s="1"/>
  <c r="EW9" i="2"/>
  <c r="EW8" i="2" s="1"/>
  <c r="EW10" i="2" s="1"/>
  <c r="EX9" i="2"/>
  <c r="EX8" i="2" s="1"/>
  <c r="EY9" i="2"/>
  <c r="EY8" i="2" s="1"/>
  <c r="EZ9" i="2"/>
  <c r="EZ8" i="2" s="1"/>
  <c r="FA9" i="2"/>
  <c r="FA8" i="2" s="1"/>
  <c r="FA10" i="2" s="1"/>
  <c r="FB9" i="2"/>
  <c r="FB8" i="2" s="1"/>
  <c r="FB10" i="2" s="1"/>
  <c r="FC9" i="2"/>
  <c r="FC8" i="2" s="1"/>
  <c r="FD9" i="2"/>
  <c r="FD8" i="2" s="1"/>
  <c r="FE9" i="2"/>
  <c r="FE8" i="2" s="1"/>
  <c r="FF9" i="2"/>
  <c r="FF8" i="2" s="1"/>
  <c r="FG9" i="2"/>
  <c r="FG8" i="2" s="1"/>
  <c r="FG10" i="2" s="1"/>
  <c r="FH9" i="2"/>
  <c r="FH8" i="2" s="1"/>
  <c r="FH10" i="2" s="1"/>
  <c r="FH53" i="2" s="1"/>
  <c r="FI9" i="2"/>
  <c r="FI8" i="2" s="1"/>
  <c r="FI10" i="2" s="1"/>
  <c r="FJ9" i="2"/>
  <c r="FJ8" i="2" s="1"/>
  <c r="FK9" i="2"/>
  <c r="FK8" i="2" s="1"/>
  <c r="FL9" i="2"/>
  <c r="FL8" i="2" s="1"/>
  <c r="FM9" i="2"/>
  <c r="FM8" i="2" s="1"/>
  <c r="FM10" i="2" s="1"/>
  <c r="FM53" i="2" s="1"/>
  <c r="FN9" i="2"/>
  <c r="FN8" i="2" s="1"/>
  <c r="FO9" i="2"/>
  <c r="FO8" i="2" s="1"/>
  <c r="FP9" i="2"/>
  <c r="FP8" i="2" s="1"/>
  <c r="FQ9" i="2"/>
  <c r="FQ8" i="2" s="1"/>
  <c r="FQ10" i="2" s="1"/>
  <c r="FQ85" i="2" s="1"/>
  <c r="FR9" i="2"/>
  <c r="FR8" i="2" s="1"/>
  <c r="FR10" i="2" s="1"/>
  <c r="FR85" i="2" s="1"/>
  <c r="FS9" i="2"/>
  <c r="FS8" i="2" s="1"/>
  <c r="FZ9" i="2"/>
  <c r="FZ8" i="2" s="1"/>
  <c r="GA9" i="2"/>
  <c r="GA8" i="2" s="1"/>
  <c r="GD9" i="2"/>
  <c r="GL9" i="2"/>
  <c r="GM9" i="2"/>
  <c r="GP9" i="2"/>
  <c r="GP8" i="2" s="1"/>
  <c r="GQ9" i="2"/>
  <c r="GQ8" i="2" s="1"/>
  <c r="GU9" i="2"/>
  <c r="GW9" i="2"/>
  <c r="GW8" i="2" s="1"/>
  <c r="GW10" i="2" s="1"/>
  <c r="GW85" i="2" s="1"/>
  <c r="HC9" i="2"/>
  <c r="HG9" i="2"/>
  <c r="HG8" i="2" s="1"/>
  <c r="HL9" i="2"/>
  <c r="HM9" i="2"/>
  <c r="HM8" i="2" s="1"/>
  <c r="HM10" i="2" s="1"/>
  <c r="HS9" i="2"/>
  <c r="HT9" i="2"/>
  <c r="HT8" i="2" s="1"/>
  <c r="HT10" i="2" s="1"/>
  <c r="HT69" i="2" s="1"/>
  <c r="HV9" i="2"/>
  <c r="HV8" i="2" s="1"/>
  <c r="HW9" i="2"/>
  <c r="HW8" i="2" s="1"/>
  <c r="HX9" i="2"/>
  <c r="IA9" i="2"/>
  <c r="IH9" i="2"/>
  <c r="IK9" i="2"/>
  <c r="IK8" i="2" s="1"/>
  <c r="IL9" i="2"/>
  <c r="IL8" i="2" s="1"/>
  <c r="IM9" i="2"/>
  <c r="IM8" i="2" s="1"/>
  <c r="IQ9" i="2"/>
  <c r="IR9" i="2"/>
  <c r="IS9" i="2"/>
  <c r="IS8" i="2" s="1"/>
  <c r="IS10" i="2" s="1"/>
  <c r="IS85" i="2" s="1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DB11" i="2"/>
  <c r="DC11" i="2"/>
  <c r="DD11" i="2"/>
  <c r="DE11" i="2"/>
  <c r="DF11" i="2"/>
  <c r="DG11" i="2"/>
  <c r="DH11" i="2"/>
  <c r="DI11" i="2"/>
  <c r="DJ11" i="2"/>
  <c r="DK11" i="2"/>
  <c r="DL11" i="2"/>
  <c r="DM11" i="2"/>
  <c r="DN11" i="2"/>
  <c r="DO11" i="2"/>
  <c r="DP11" i="2"/>
  <c r="DQ11" i="2"/>
  <c r="DR11" i="2"/>
  <c r="DS11" i="2"/>
  <c r="DT11" i="2"/>
  <c r="DU11" i="2"/>
  <c r="DV11" i="2"/>
  <c r="DW11" i="2"/>
  <c r="DX11" i="2"/>
  <c r="DY11" i="2"/>
  <c r="DZ11" i="2"/>
  <c r="EA11" i="2"/>
  <c r="EB11" i="2"/>
  <c r="EC11" i="2"/>
  <c r="ED11" i="2"/>
  <c r="EE11" i="2"/>
  <c r="EF11" i="2"/>
  <c r="EG11" i="2"/>
  <c r="EH11" i="2"/>
  <c r="EI11" i="2"/>
  <c r="EJ11" i="2"/>
  <c r="EK11" i="2"/>
  <c r="EL11" i="2"/>
  <c r="EM11" i="2"/>
  <c r="EN11" i="2"/>
  <c r="EO11" i="2"/>
  <c r="EP11" i="2"/>
  <c r="EQ11" i="2"/>
  <c r="ER11" i="2"/>
  <c r="ES11" i="2"/>
  <c r="ET11" i="2"/>
  <c r="EU11" i="2"/>
  <c r="EV11" i="2"/>
  <c r="EW11" i="2"/>
  <c r="EX11" i="2"/>
  <c r="EY11" i="2"/>
  <c r="EZ11" i="2"/>
  <c r="FA11" i="2"/>
  <c r="FB11" i="2"/>
  <c r="FC11" i="2"/>
  <c r="FD11" i="2"/>
  <c r="FE11" i="2"/>
  <c r="FF11" i="2"/>
  <c r="FG11" i="2"/>
  <c r="FH11" i="2"/>
  <c r="FI11" i="2"/>
  <c r="FJ11" i="2"/>
  <c r="FK11" i="2"/>
  <c r="FL11" i="2"/>
  <c r="FM11" i="2"/>
  <c r="FN11" i="2"/>
  <c r="FO11" i="2"/>
  <c r="FP11" i="2"/>
  <c r="FQ11" i="2"/>
  <c r="FR11" i="2"/>
  <c r="FS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DB12" i="2"/>
  <c r="DC12" i="2"/>
  <c r="DD12" i="2"/>
  <c r="DE12" i="2"/>
  <c r="DF12" i="2"/>
  <c r="DG12" i="2"/>
  <c r="DH12" i="2"/>
  <c r="DI12" i="2"/>
  <c r="DJ12" i="2"/>
  <c r="DK12" i="2"/>
  <c r="DL12" i="2"/>
  <c r="DM12" i="2"/>
  <c r="DN12" i="2"/>
  <c r="DO12" i="2"/>
  <c r="DP12" i="2"/>
  <c r="DQ12" i="2"/>
  <c r="DR12" i="2"/>
  <c r="DS12" i="2"/>
  <c r="DT12" i="2"/>
  <c r="DU12" i="2"/>
  <c r="DV12" i="2"/>
  <c r="DW12" i="2"/>
  <c r="DX12" i="2"/>
  <c r="DY12" i="2"/>
  <c r="DZ12" i="2"/>
  <c r="EA12" i="2"/>
  <c r="EB12" i="2"/>
  <c r="EC12" i="2"/>
  <c r="ED12" i="2"/>
  <c r="EE12" i="2"/>
  <c r="EF12" i="2"/>
  <c r="EG12" i="2"/>
  <c r="EH12" i="2"/>
  <c r="EI12" i="2"/>
  <c r="EJ12" i="2"/>
  <c r="EK12" i="2"/>
  <c r="EL12" i="2"/>
  <c r="EM12" i="2"/>
  <c r="EN12" i="2"/>
  <c r="EO12" i="2"/>
  <c r="EP12" i="2"/>
  <c r="EQ12" i="2"/>
  <c r="ER12" i="2"/>
  <c r="ES12" i="2"/>
  <c r="ET12" i="2"/>
  <c r="EU12" i="2"/>
  <c r="EV12" i="2"/>
  <c r="EW12" i="2"/>
  <c r="EX12" i="2"/>
  <c r="EY12" i="2"/>
  <c r="EZ12" i="2"/>
  <c r="FA12" i="2"/>
  <c r="FB12" i="2"/>
  <c r="FC12" i="2"/>
  <c r="FD12" i="2"/>
  <c r="FE12" i="2"/>
  <c r="FF12" i="2"/>
  <c r="FG12" i="2"/>
  <c r="FH12" i="2"/>
  <c r="FI12" i="2"/>
  <c r="FJ12" i="2"/>
  <c r="FK12" i="2"/>
  <c r="FL12" i="2"/>
  <c r="FM12" i="2"/>
  <c r="FN12" i="2"/>
  <c r="FO12" i="2"/>
  <c r="FP12" i="2"/>
  <c r="FQ12" i="2"/>
  <c r="FR12" i="2"/>
  <c r="FS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DB13" i="2"/>
  <c r="DC13" i="2"/>
  <c r="DD13" i="2"/>
  <c r="DE13" i="2"/>
  <c r="DF13" i="2"/>
  <c r="DG13" i="2"/>
  <c r="DH13" i="2"/>
  <c r="DI13" i="2"/>
  <c r="DJ13" i="2"/>
  <c r="DK13" i="2"/>
  <c r="DL13" i="2"/>
  <c r="DM13" i="2"/>
  <c r="DN13" i="2"/>
  <c r="DO13" i="2"/>
  <c r="DP13" i="2"/>
  <c r="DQ13" i="2"/>
  <c r="DR13" i="2"/>
  <c r="DS13" i="2"/>
  <c r="DT13" i="2"/>
  <c r="DU13" i="2"/>
  <c r="DV13" i="2"/>
  <c r="DW13" i="2"/>
  <c r="DX13" i="2"/>
  <c r="DY13" i="2"/>
  <c r="DZ13" i="2"/>
  <c r="EA13" i="2"/>
  <c r="EB13" i="2"/>
  <c r="EC13" i="2"/>
  <c r="ED13" i="2"/>
  <c r="EE13" i="2"/>
  <c r="EF13" i="2"/>
  <c r="EG13" i="2"/>
  <c r="EH13" i="2"/>
  <c r="EI13" i="2"/>
  <c r="EJ13" i="2"/>
  <c r="EK13" i="2"/>
  <c r="EL13" i="2"/>
  <c r="EM13" i="2"/>
  <c r="EN13" i="2"/>
  <c r="EO13" i="2"/>
  <c r="EP13" i="2"/>
  <c r="EQ13" i="2"/>
  <c r="ER13" i="2"/>
  <c r="ES13" i="2"/>
  <c r="ET13" i="2"/>
  <c r="EU13" i="2"/>
  <c r="EV13" i="2"/>
  <c r="EW13" i="2"/>
  <c r="EX13" i="2"/>
  <c r="EY13" i="2"/>
  <c r="EZ13" i="2"/>
  <c r="FA13" i="2"/>
  <c r="FB13" i="2"/>
  <c r="FC13" i="2"/>
  <c r="FD13" i="2"/>
  <c r="FE13" i="2"/>
  <c r="FF13" i="2"/>
  <c r="FG13" i="2"/>
  <c r="FH13" i="2"/>
  <c r="FI13" i="2"/>
  <c r="FJ13" i="2"/>
  <c r="FK13" i="2"/>
  <c r="FL13" i="2"/>
  <c r="FM13" i="2"/>
  <c r="FN13" i="2"/>
  <c r="FO13" i="2"/>
  <c r="FP13" i="2"/>
  <c r="FQ13" i="2"/>
  <c r="FR13" i="2"/>
  <c r="FS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DB14" i="2"/>
  <c r="DC14" i="2"/>
  <c r="DD14" i="2"/>
  <c r="DE14" i="2"/>
  <c r="DF14" i="2"/>
  <c r="DG14" i="2"/>
  <c r="DH14" i="2"/>
  <c r="DI14" i="2"/>
  <c r="DJ14" i="2"/>
  <c r="DK14" i="2"/>
  <c r="DL14" i="2"/>
  <c r="DM14" i="2"/>
  <c r="DN14" i="2"/>
  <c r="DO14" i="2"/>
  <c r="DP14" i="2"/>
  <c r="DQ14" i="2"/>
  <c r="DR14" i="2"/>
  <c r="DS14" i="2"/>
  <c r="DT14" i="2"/>
  <c r="DU14" i="2"/>
  <c r="DV14" i="2"/>
  <c r="DW14" i="2"/>
  <c r="DX14" i="2"/>
  <c r="DY14" i="2"/>
  <c r="DZ14" i="2"/>
  <c r="EA14" i="2"/>
  <c r="EB14" i="2"/>
  <c r="EC14" i="2"/>
  <c r="ED14" i="2"/>
  <c r="EE14" i="2"/>
  <c r="EF14" i="2"/>
  <c r="EG14" i="2"/>
  <c r="EH14" i="2"/>
  <c r="EI14" i="2"/>
  <c r="EJ14" i="2"/>
  <c r="EK14" i="2"/>
  <c r="EL14" i="2"/>
  <c r="EM14" i="2"/>
  <c r="EN14" i="2"/>
  <c r="EO14" i="2"/>
  <c r="EP14" i="2"/>
  <c r="EQ14" i="2"/>
  <c r="ER14" i="2"/>
  <c r="ES14" i="2"/>
  <c r="ET14" i="2"/>
  <c r="EU14" i="2"/>
  <c r="EV14" i="2"/>
  <c r="EW14" i="2"/>
  <c r="EX14" i="2"/>
  <c r="EY14" i="2"/>
  <c r="EZ14" i="2"/>
  <c r="FA14" i="2"/>
  <c r="FB14" i="2"/>
  <c r="FC14" i="2"/>
  <c r="FD14" i="2"/>
  <c r="FE14" i="2"/>
  <c r="FF14" i="2"/>
  <c r="FG14" i="2"/>
  <c r="FH14" i="2"/>
  <c r="FI14" i="2"/>
  <c r="FJ14" i="2"/>
  <c r="FK14" i="2"/>
  <c r="FL14" i="2"/>
  <c r="FM14" i="2"/>
  <c r="FN14" i="2"/>
  <c r="FO14" i="2"/>
  <c r="FP14" i="2"/>
  <c r="FQ14" i="2"/>
  <c r="FR14" i="2"/>
  <c r="FS14" i="2"/>
  <c r="FU16" i="2"/>
  <c r="FV16" i="2"/>
  <c r="FW16" i="2"/>
  <c r="FX16" i="2"/>
  <c r="FY16" i="2"/>
  <c r="FZ16" i="2"/>
  <c r="GA16" i="2"/>
  <c r="GB16" i="2"/>
  <c r="GC16" i="2"/>
  <c r="GD16" i="2"/>
  <c r="GE16" i="2"/>
  <c r="GF16" i="2"/>
  <c r="GG16" i="2"/>
  <c r="GH16" i="2"/>
  <c r="GI16" i="2"/>
  <c r="GJ16" i="2"/>
  <c r="GK16" i="2"/>
  <c r="GL16" i="2"/>
  <c r="GM16" i="2"/>
  <c r="GN16" i="2"/>
  <c r="GO16" i="2"/>
  <c r="GP16" i="2"/>
  <c r="GQ16" i="2"/>
  <c r="GR16" i="2"/>
  <c r="GS16" i="2"/>
  <c r="GT16" i="2"/>
  <c r="GU16" i="2"/>
  <c r="GV16" i="2"/>
  <c r="GW16" i="2"/>
  <c r="GX16" i="2"/>
  <c r="GY16" i="2"/>
  <c r="GZ16" i="2"/>
  <c r="HA16" i="2"/>
  <c r="HB16" i="2"/>
  <c r="HC16" i="2"/>
  <c r="HD16" i="2"/>
  <c r="HE16" i="2"/>
  <c r="HF16" i="2"/>
  <c r="HG16" i="2"/>
  <c r="HH16" i="2"/>
  <c r="HI16" i="2"/>
  <c r="HJ16" i="2"/>
  <c r="HK16" i="2"/>
  <c r="HL16" i="2"/>
  <c r="HM16" i="2"/>
  <c r="HN16" i="2"/>
  <c r="HO16" i="2"/>
  <c r="HP16" i="2"/>
  <c r="HQ16" i="2"/>
  <c r="HR16" i="2"/>
  <c r="HS16" i="2"/>
  <c r="HT16" i="2"/>
  <c r="HU16" i="2"/>
  <c r="HV16" i="2"/>
  <c r="HW16" i="2"/>
  <c r="HX16" i="2"/>
  <c r="HY16" i="2"/>
  <c r="HZ16" i="2"/>
  <c r="IA16" i="2"/>
  <c r="IB16" i="2"/>
  <c r="IC16" i="2"/>
  <c r="ID16" i="2"/>
  <c r="IE16" i="2"/>
  <c r="IF16" i="2"/>
  <c r="IG16" i="2"/>
  <c r="IH16" i="2"/>
  <c r="II16" i="2"/>
  <c r="IJ16" i="2"/>
  <c r="IK16" i="2"/>
  <c r="IL16" i="2"/>
  <c r="IM16" i="2"/>
  <c r="IN16" i="2"/>
  <c r="IO16" i="2"/>
  <c r="IP16" i="2"/>
  <c r="IQ16" i="2"/>
  <c r="IR16" i="2"/>
  <c r="IS16" i="2"/>
  <c r="C22" i="2"/>
  <c r="C67" i="2" s="1"/>
  <c r="D22" i="2"/>
  <c r="E22" i="2"/>
  <c r="F22" i="2"/>
  <c r="G22" i="2"/>
  <c r="H22" i="2"/>
  <c r="I22" i="2"/>
  <c r="J22" i="2"/>
  <c r="K22" i="2"/>
  <c r="K83" i="2" s="1"/>
  <c r="L22" i="2"/>
  <c r="L51" i="2" s="1"/>
  <c r="M22" i="2"/>
  <c r="N22" i="2"/>
  <c r="O22" i="2"/>
  <c r="O83" i="2" s="1"/>
  <c r="P22" i="2"/>
  <c r="Q22" i="2"/>
  <c r="Q83" i="2" s="1"/>
  <c r="R22" i="2"/>
  <c r="S22" i="2"/>
  <c r="S83" i="2" s="1"/>
  <c r="T22" i="2"/>
  <c r="U22" i="2"/>
  <c r="V22" i="2"/>
  <c r="W22" i="2"/>
  <c r="W67" i="2" s="1"/>
  <c r="X22" i="2"/>
  <c r="Y22" i="2"/>
  <c r="Z22" i="2"/>
  <c r="AA22" i="2"/>
  <c r="AA83" i="2" s="1"/>
  <c r="AB22" i="2"/>
  <c r="AB51" i="2" s="1"/>
  <c r="AC22" i="2"/>
  <c r="AC27" i="2" s="1"/>
  <c r="AD22" i="2"/>
  <c r="AE22" i="2"/>
  <c r="AF22" i="2"/>
  <c r="AF51" i="2" s="1"/>
  <c r="AG22" i="2"/>
  <c r="AG83" i="2" s="1"/>
  <c r="AH22" i="2"/>
  <c r="AI22" i="2"/>
  <c r="AI83" i="2" s="1"/>
  <c r="AJ22" i="2"/>
  <c r="AK22" i="2"/>
  <c r="AL22" i="2"/>
  <c r="AM22" i="2"/>
  <c r="AN22" i="2"/>
  <c r="AO22" i="2"/>
  <c r="AP22" i="2"/>
  <c r="AQ22" i="2"/>
  <c r="AQ83" i="2" s="1"/>
  <c r="AR22" i="2"/>
  <c r="AR27" i="2" s="1"/>
  <c r="AS22" i="2"/>
  <c r="AT22" i="2"/>
  <c r="AU22" i="2"/>
  <c r="AV22" i="2"/>
  <c r="AV67" i="2" s="1"/>
  <c r="AW22" i="2"/>
  <c r="AW51" i="2" s="1"/>
  <c r="AX22" i="2"/>
  <c r="AY22" i="2"/>
  <c r="AY27" i="2" s="1"/>
  <c r="AZ22" i="2"/>
  <c r="BA22" i="2"/>
  <c r="BB22" i="2"/>
  <c r="BC22" i="2"/>
  <c r="BC27" i="2" s="1"/>
  <c r="BD22" i="2"/>
  <c r="BE22" i="2"/>
  <c r="BF22" i="2"/>
  <c r="BG22" i="2"/>
  <c r="BG83" i="2" s="1"/>
  <c r="BH22" i="2"/>
  <c r="BH51" i="2" s="1"/>
  <c r="BI22" i="2"/>
  <c r="BJ22" i="2"/>
  <c r="BK22" i="2"/>
  <c r="BK67" i="2" s="1"/>
  <c r="BL22" i="2"/>
  <c r="BL83" i="2" s="1"/>
  <c r="BM22" i="2"/>
  <c r="BM51" i="2" s="1"/>
  <c r="BN22" i="2"/>
  <c r="BO22" i="2"/>
  <c r="BO51" i="2" s="1"/>
  <c r="BP22" i="2"/>
  <c r="BQ22" i="2"/>
  <c r="BQ83" i="2" s="1"/>
  <c r="BR22" i="2"/>
  <c r="BS22" i="2"/>
  <c r="BT22" i="2"/>
  <c r="BU22" i="2"/>
  <c r="BV22" i="2"/>
  <c r="BW22" i="2"/>
  <c r="BX22" i="2"/>
  <c r="BX67" i="2" s="1"/>
  <c r="BY22" i="2"/>
  <c r="BZ22" i="2"/>
  <c r="CA22" i="2"/>
  <c r="CA51" i="2" s="1"/>
  <c r="CB22" i="2"/>
  <c r="CB67" i="2" s="1"/>
  <c r="CC22" i="2"/>
  <c r="CC51" i="2" s="1"/>
  <c r="CD22" i="2"/>
  <c r="CE22" i="2"/>
  <c r="CE27" i="2" s="1"/>
  <c r="CF22" i="2"/>
  <c r="CG22" i="2"/>
  <c r="CG83" i="2" s="1"/>
  <c r="CH22" i="2"/>
  <c r="CH83" i="2" s="1"/>
  <c r="CI22" i="2"/>
  <c r="CJ22" i="2"/>
  <c r="CK22" i="2"/>
  <c r="CL22" i="2"/>
  <c r="CM22" i="2"/>
  <c r="CN22" i="2"/>
  <c r="CO22" i="2"/>
  <c r="CP22" i="2"/>
  <c r="CQ22" i="2"/>
  <c r="CQ51" i="2" s="1"/>
  <c r="CR22" i="2"/>
  <c r="CS22" i="2"/>
  <c r="CS51" i="2" s="1"/>
  <c r="CT22" i="2"/>
  <c r="CU22" i="2"/>
  <c r="CU51" i="2" s="1"/>
  <c r="CV22" i="2"/>
  <c r="CW22" i="2"/>
  <c r="CX22" i="2"/>
  <c r="CY22" i="2"/>
  <c r="CY27" i="2" s="1"/>
  <c r="CZ22" i="2"/>
  <c r="DA22" i="2"/>
  <c r="DB22" i="2"/>
  <c r="DC22" i="2"/>
  <c r="DD22" i="2"/>
  <c r="DD83" i="2" s="1"/>
  <c r="DE22" i="2"/>
  <c r="DE27" i="2" s="1"/>
  <c r="DF22" i="2"/>
  <c r="DG22" i="2"/>
  <c r="DG51" i="2" s="1"/>
  <c r="DH22" i="2"/>
  <c r="DH83" i="2" s="1"/>
  <c r="DI22" i="2"/>
  <c r="DI67" i="2" s="1"/>
  <c r="DJ22" i="2"/>
  <c r="DK22" i="2"/>
  <c r="DK67" i="2" s="1"/>
  <c r="DL22" i="2"/>
  <c r="DM22" i="2"/>
  <c r="DN22" i="2"/>
  <c r="DO22" i="2"/>
  <c r="DP22" i="2"/>
  <c r="DQ22" i="2"/>
  <c r="DR22" i="2"/>
  <c r="DS22" i="2"/>
  <c r="DS83" i="2" s="1"/>
  <c r="DT22" i="2"/>
  <c r="DT83" i="2" s="1"/>
  <c r="DU22" i="2"/>
  <c r="DV22" i="2"/>
  <c r="DW22" i="2"/>
  <c r="DX22" i="2"/>
  <c r="DY22" i="2"/>
  <c r="DZ22" i="2"/>
  <c r="EA22" i="2"/>
  <c r="EA67" i="2" s="1"/>
  <c r="EB22" i="2"/>
  <c r="EC22" i="2"/>
  <c r="ED22" i="2"/>
  <c r="EE22" i="2"/>
  <c r="EF22" i="2"/>
  <c r="EG22" i="2"/>
  <c r="EH22" i="2"/>
  <c r="EI22" i="2"/>
  <c r="EJ22" i="2"/>
  <c r="EK22" i="2"/>
  <c r="EL22" i="2"/>
  <c r="EM22" i="2"/>
  <c r="EM83" i="2" s="1"/>
  <c r="EN22" i="2"/>
  <c r="EN67" i="2" s="1"/>
  <c r="EO22" i="2"/>
  <c r="EP22" i="2"/>
  <c r="EQ22" i="2"/>
  <c r="EQ51" i="2" s="1"/>
  <c r="ER22" i="2"/>
  <c r="ES22" i="2"/>
  <c r="ET22" i="2"/>
  <c r="EU22" i="2"/>
  <c r="EV22" i="2"/>
  <c r="EW22" i="2"/>
  <c r="EX22" i="2"/>
  <c r="EY22" i="2"/>
  <c r="EY67" i="2" s="1"/>
  <c r="EZ22" i="2"/>
  <c r="EZ27" i="2" s="1"/>
  <c r="FA22" i="2"/>
  <c r="FB22" i="2"/>
  <c r="FC22" i="2"/>
  <c r="FD22" i="2"/>
  <c r="FE22" i="2"/>
  <c r="FE83" i="2" s="1"/>
  <c r="FF22" i="2"/>
  <c r="FG22" i="2"/>
  <c r="FH22" i="2"/>
  <c r="FI22" i="2"/>
  <c r="FJ22" i="2"/>
  <c r="FK22" i="2"/>
  <c r="FL22" i="2"/>
  <c r="FM22" i="2"/>
  <c r="FN22" i="2"/>
  <c r="FO22" i="2"/>
  <c r="FO83" i="2" s="1"/>
  <c r="FP22" i="2"/>
  <c r="FP27" i="2" s="1"/>
  <c r="FQ22" i="2"/>
  <c r="FR22" i="2"/>
  <c r="FS22" i="2"/>
  <c r="FT22" i="2"/>
  <c r="FU22" i="2"/>
  <c r="FU27" i="2" s="1"/>
  <c r="FV22" i="2"/>
  <c r="FW22" i="2"/>
  <c r="FW51" i="2" s="1"/>
  <c r="FX22" i="2"/>
  <c r="FY22" i="2"/>
  <c r="FZ22" i="2"/>
  <c r="GA22" i="2"/>
  <c r="GB22" i="2"/>
  <c r="GC22" i="2"/>
  <c r="GC52" i="2" s="1"/>
  <c r="GC51" i="2" s="1"/>
  <c r="GD22" i="2"/>
  <c r="GE22" i="2"/>
  <c r="GF22" i="2"/>
  <c r="GF84" i="2" s="1"/>
  <c r="GF83" i="2" s="1"/>
  <c r="GG22" i="2"/>
  <c r="GH22" i="2"/>
  <c r="GI22" i="2"/>
  <c r="GI68" i="2" s="1"/>
  <c r="GJ22" i="2"/>
  <c r="GK22" i="2"/>
  <c r="GK52" i="2" s="1"/>
  <c r="GK51" i="2" s="1"/>
  <c r="GL22" i="2"/>
  <c r="GM22" i="2"/>
  <c r="GN22" i="2"/>
  <c r="GO22" i="2"/>
  <c r="GO52" i="2" s="1"/>
  <c r="GO51" i="2" s="1"/>
  <c r="GP22" i="2"/>
  <c r="GQ22" i="2"/>
  <c r="GR22" i="2"/>
  <c r="GS22" i="2"/>
  <c r="GT22" i="2"/>
  <c r="GU22" i="2"/>
  <c r="GV22" i="2"/>
  <c r="GV52" i="2" s="1"/>
  <c r="GV51" i="2" s="1"/>
  <c r="GW22" i="2"/>
  <c r="GX22" i="2"/>
  <c r="GY22" i="2"/>
  <c r="GY84" i="2" s="1"/>
  <c r="GY83" i="2" s="1"/>
  <c r="GZ22" i="2"/>
  <c r="HA22" i="2"/>
  <c r="HB22" i="2"/>
  <c r="HC22" i="2"/>
  <c r="HD22" i="2"/>
  <c r="HE22" i="2"/>
  <c r="HE84" i="2" s="1"/>
  <c r="HF22" i="2"/>
  <c r="HG22" i="2"/>
  <c r="HG52" i="2" s="1"/>
  <c r="HG51" i="2" s="1"/>
  <c r="HH22" i="2"/>
  <c r="HI22" i="2"/>
  <c r="HJ22" i="2"/>
  <c r="HK22" i="2"/>
  <c r="HK52" i="2" s="1"/>
  <c r="HK51" i="2" s="1"/>
  <c r="HL22" i="2"/>
  <c r="HM22" i="2"/>
  <c r="HN22" i="2"/>
  <c r="HO22" i="2"/>
  <c r="HO84" i="2" s="1"/>
  <c r="HP22" i="2"/>
  <c r="HP68" i="2" s="1"/>
  <c r="HP67" i="2" s="1"/>
  <c r="HQ22" i="2"/>
  <c r="HR22" i="2"/>
  <c r="HR27" i="2" s="1"/>
  <c r="HS22" i="2"/>
  <c r="HT22" i="2"/>
  <c r="HU22" i="2"/>
  <c r="HV22" i="2"/>
  <c r="HW22" i="2"/>
  <c r="HX22" i="2"/>
  <c r="HY22" i="2"/>
  <c r="HZ22" i="2"/>
  <c r="IA22" i="2"/>
  <c r="IA52" i="2" s="1"/>
  <c r="IA51" i="2" s="1"/>
  <c r="IB22" i="2"/>
  <c r="IB68" i="2" s="1"/>
  <c r="IB67" i="2" s="1"/>
  <c r="IC22" i="2"/>
  <c r="ID22" i="2"/>
  <c r="IE22" i="2"/>
  <c r="IE52" i="2" s="1"/>
  <c r="IF22" i="2"/>
  <c r="IF68" i="2" s="1"/>
  <c r="IF67" i="2" s="1"/>
  <c r="IG22" i="2"/>
  <c r="IH22" i="2"/>
  <c r="II22" i="2"/>
  <c r="IJ22" i="2"/>
  <c r="IK22" i="2"/>
  <c r="IL22" i="2"/>
  <c r="IM22" i="2"/>
  <c r="IN22" i="2"/>
  <c r="IO22" i="2"/>
  <c r="IP22" i="2"/>
  <c r="IQ22" i="2"/>
  <c r="IR22" i="2"/>
  <c r="IR68" i="2" s="1"/>
  <c r="IR67" i="2" s="1"/>
  <c r="IS22" i="2"/>
  <c r="FU25" i="2"/>
  <c r="C26" i="2"/>
  <c r="D26" i="2"/>
  <c r="E26" i="2"/>
  <c r="F26" i="2"/>
  <c r="G26" i="2"/>
  <c r="H26" i="2"/>
  <c r="I26" i="2"/>
  <c r="J26" i="2"/>
  <c r="K26" i="2"/>
  <c r="L26" i="2"/>
  <c r="M26" i="2"/>
  <c r="M27" i="2" s="1"/>
  <c r="N26" i="2"/>
  <c r="O26" i="2"/>
  <c r="P26" i="2"/>
  <c r="Q26" i="2"/>
  <c r="R26" i="2"/>
  <c r="S26" i="2"/>
  <c r="T26" i="2"/>
  <c r="T27" i="2" s="1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J27" i="2" s="1"/>
  <c r="AK26" i="2"/>
  <c r="AL26" i="2"/>
  <c r="AM26" i="2"/>
  <c r="AN26" i="2"/>
  <c r="AN27" i="2" s="1"/>
  <c r="AO26" i="2"/>
  <c r="AP26" i="2"/>
  <c r="AQ26" i="2"/>
  <c r="AQ27" i="2" s="1"/>
  <c r="AR26" i="2"/>
  <c r="AS26" i="2"/>
  <c r="AS27" i="2" s="1"/>
  <c r="AT26" i="2"/>
  <c r="AU26" i="2"/>
  <c r="AV26" i="2"/>
  <c r="AW26" i="2"/>
  <c r="AX26" i="2"/>
  <c r="AY26" i="2"/>
  <c r="AZ26" i="2"/>
  <c r="AZ27" i="2" s="1"/>
  <c r="BA26" i="2"/>
  <c r="BB26" i="2"/>
  <c r="BC26" i="2"/>
  <c r="BD26" i="2"/>
  <c r="BE26" i="2"/>
  <c r="BF26" i="2"/>
  <c r="BF27" i="2" s="1"/>
  <c r="BG26" i="2"/>
  <c r="BG27" i="2" s="1"/>
  <c r="BH26" i="2"/>
  <c r="BI26" i="2"/>
  <c r="BI27" i="2" s="1"/>
  <c r="BJ26" i="2"/>
  <c r="BK26" i="2"/>
  <c r="BL26" i="2"/>
  <c r="BM26" i="2"/>
  <c r="BN26" i="2"/>
  <c r="BO26" i="2"/>
  <c r="BP26" i="2"/>
  <c r="BQ26" i="2"/>
  <c r="BR26" i="2"/>
  <c r="BS26" i="2"/>
  <c r="BT26" i="2"/>
  <c r="BT27" i="2" s="1"/>
  <c r="BU26" i="2"/>
  <c r="BU27" i="2" s="1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J27" i="2" s="1"/>
  <c r="CK26" i="2"/>
  <c r="CL26" i="2"/>
  <c r="CL27" i="2" s="1"/>
  <c r="CM26" i="2"/>
  <c r="CN26" i="2"/>
  <c r="CO26" i="2"/>
  <c r="CO27" i="2" s="1"/>
  <c r="CP26" i="2"/>
  <c r="CQ26" i="2"/>
  <c r="CR26" i="2"/>
  <c r="CS26" i="2"/>
  <c r="CT26" i="2"/>
  <c r="CU26" i="2"/>
  <c r="CV26" i="2"/>
  <c r="CV27" i="2" s="1"/>
  <c r="CW26" i="2"/>
  <c r="CX26" i="2"/>
  <c r="CY26" i="2"/>
  <c r="CZ26" i="2"/>
  <c r="DA26" i="2"/>
  <c r="DB26" i="2"/>
  <c r="DC26" i="2"/>
  <c r="DD26" i="2"/>
  <c r="DE26" i="2"/>
  <c r="DF26" i="2"/>
  <c r="DG26" i="2"/>
  <c r="DH26" i="2"/>
  <c r="DI26" i="2"/>
  <c r="DJ26" i="2"/>
  <c r="DK26" i="2"/>
  <c r="DL26" i="2"/>
  <c r="DM26" i="2"/>
  <c r="DN26" i="2"/>
  <c r="DO26" i="2"/>
  <c r="DP26" i="2"/>
  <c r="DQ26" i="2"/>
  <c r="DR26" i="2"/>
  <c r="DR27" i="2" s="1"/>
  <c r="DS26" i="2"/>
  <c r="DS27" i="2" s="1"/>
  <c r="DT26" i="2"/>
  <c r="DU26" i="2"/>
  <c r="DV26" i="2"/>
  <c r="DW26" i="2"/>
  <c r="DX26" i="2"/>
  <c r="DY26" i="2"/>
  <c r="DZ26" i="2"/>
  <c r="EA26" i="2"/>
  <c r="EB26" i="2"/>
  <c r="EC26" i="2"/>
  <c r="ED26" i="2"/>
  <c r="EE26" i="2"/>
  <c r="EF26" i="2"/>
  <c r="EF27" i="2" s="1"/>
  <c r="EG26" i="2"/>
  <c r="EH26" i="2"/>
  <c r="EI26" i="2"/>
  <c r="EJ26" i="2"/>
  <c r="EK26" i="2"/>
  <c r="EL26" i="2"/>
  <c r="EM26" i="2"/>
  <c r="EN26" i="2"/>
  <c r="EO26" i="2"/>
  <c r="EP26" i="2"/>
  <c r="EQ26" i="2"/>
  <c r="ER26" i="2"/>
  <c r="ES26" i="2"/>
  <c r="ET26" i="2"/>
  <c r="EU26" i="2"/>
  <c r="EV26" i="2"/>
  <c r="EV27" i="2" s="1"/>
  <c r="EW26" i="2"/>
  <c r="EX26" i="2"/>
  <c r="EX27" i="2" s="1"/>
  <c r="EY26" i="2"/>
  <c r="EZ26" i="2"/>
  <c r="FA26" i="2"/>
  <c r="FA27" i="2" s="1"/>
  <c r="FB26" i="2"/>
  <c r="FC26" i="2"/>
  <c r="FD26" i="2"/>
  <c r="FE26" i="2"/>
  <c r="FF26" i="2"/>
  <c r="FF27" i="2" s="1"/>
  <c r="FG26" i="2"/>
  <c r="FH26" i="2"/>
  <c r="FI26" i="2"/>
  <c r="FJ26" i="2"/>
  <c r="FK26" i="2"/>
  <c r="FL26" i="2"/>
  <c r="FM26" i="2"/>
  <c r="FM27" i="2" s="1"/>
  <c r="FN26" i="2"/>
  <c r="FN27" i="2" s="1"/>
  <c r="FO26" i="2"/>
  <c r="FO27" i="2" s="1"/>
  <c r="FP26" i="2"/>
  <c r="FQ26" i="2"/>
  <c r="FR26" i="2"/>
  <c r="FS26" i="2"/>
  <c r="FT26" i="2"/>
  <c r="FU26" i="2"/>
  <c r="FV26" i="2"/>
  <c r="FW26" i="2"/>
  <c r="FX26" i="2"/>
  <c r="FX27" i="2" s="1"/>
  <c r="FY26" i="2"/>
  <c r="FZ26" i="2"/>
  <c r="GA26" i="2"/>
  <c r="GB26" i="2"/>
  <c r="GB27" i="2" s="1"/>
  <c r="GC26" i="2"/>
  <c r="GD26" i="2"/>
  <c r="GE26" i="2"/>
  <c r="GF26" i="2"/>
  <c r="GG26" i="2"/>
  <c r="GG27" i="2" s="1"/>
  <c r="GH26" i="2"/>
  <c r="GI26" i="2"/>
  <c r="GJ26" i="2"/>
  <c r="GK26" i="2"/>
  <c r="GL26" i="2"/>
  <c r="GL27" i="2" s="1"/>
  <c r="GM26" i="2"/>
  <c r="GN26" i="2"/>
  <c r="GN27" i="2" s="1"/>
  <c r="GO26" i="2"/>
  <c r="GP26" i="2"/>
  <c r="GQ26" i="2"/>
  <c r="GR26" i="2"/>
  <c r="GR27" i="2" s="1"/>
  <c r="GS26" i="2"/>
  <c r="GT26" i="2"/>
  <c r="GT27" i="2" s="1"/>
  <c r="GU26" i="2"/>
  <c r="GU27" i="2" s="1"/>
  <c r="GV26" i="2"/>
  <c r="GW26" i="2"/>
  <c r="GX26" i="2"/>
  <c r="GY26" i="2"/>
  <c r="GZ26" i="2"/>
  <c r="HA26" i="2"/>
  <c r="HB26" i="2"/>
  <c r="HC26" i="2"/>
  <c r="HD26" i="2"/>
  <c r="HD27" i="2" s="1"/>
  <c r="HE26" i="2"/>
  <c r="HF26" i="2"/>
  <c r="HG26" i="2"/>
  <c r="HH26" i="2"/>
  <c r="HI26" i="2"/>
  <c r="HJ26" i="2"/>
  <c r="HK26" i="2"/>
  <c r="HL26" i="2"/>
  <c r="HM26" i="2"/>
  <c r="HM27" i="2" s="1"/>
  <c r="HN26" i="2"/>
  <c r="HO26" i="2"/>
  <c r="HP26" i="2"/>
  <c r="HQ26" i="2"/>
  <c r="HR26" i="2"/>
  <c r="HS26" i="2"/>
  <c r="HT26" i="2"/>
  <c r="HU26" i="2"/>
  <c r="HV26" i="2"/>
  <c r="HW26" i="2"/>
  <c r="HX26" i="2"/>
  <c r="HY26" i="2"/>
  <c r="HZ26" i="2"/>
  <c r="HZ27" i="2" s="1"/>
  <c r="IA26" i="2"/>
  <c r="IB26" i="2"/>
  <c r="IC26" i="2"/>
  <c r="IC27" i="2" s="1"/>
  <c r="ID26" i="2"/>
  <c r="IE26" i="2"/>
  <c r="IE27" i="2" s="1"/>
  <c r="IF26" i="2"/>
  <c r="IG26" i="2"/>
  <c r="IH26" i="2"/>
  <c r="IH27" i="2" s="1"/>
  <c r="II26" i="2"/>
  <c r="IJ26" i="2"/>
  <c r="IK26" i="2"/>
  <c r="IL26" i="2"/>
  <c r="IM26" i="2"/>
  <c r="IN26" i="2"/>
  <c r="IO26" i="2"/>
  <c r="IO27" i="2" s="1"/>
  <c r="IP26" i="2"/>
  <c r="IQ26" i="2"/>
  <c r="IR26" i="2"/>
  <c r="IS26" i="2"/>
  <c r="H27" i="2"/>
  <c r="X27" i="2"/>
  <c r="Z27" i="2"/>
  <c r="AB27" i="2"/>
  <c r="AX27" i="2"/>
  <c r="BD27" i="2"/>
  <c r="BN27" i="2"/>
  <c r="BX27" i="2"/>
  <c r="BY27" i="2"/>
  <c r="CD27" i="2"/>
  <c r="CG27" i="2"/>
  <c r="CK27" i="2"/>
  <c r="CN27" i="2"/>
  <c r="CT27" i="2"/>
  <c r="CZ27" i="2"/>
  <c r="DP27" i="2"/>
  <c r="DT27" i="2"/>
  <c r="DU27" i="2"/>
  <c r="EJ27" i="2"/>
  <c r="EK27" i="2"/>
  <c r="EP27" i="2"/>
  <c r="EW27" i="2"/>
  <c r="FL27" i="2"/>
  <c r="FQ27" i="2"/>
  <c r="FV27" i="2"/>
  <c r="GF27" i="2"/>
  <c r="GS27" i="2"/>
  <c r="GW27" i="2"/>
  <c r="HH27" i="2"/>
  <c r="HX27" i="2"/>
  <c r="IB27" i="2"/>
  <c r="IJ27" i="2"/>
  <c r="IN27" i="2"/>
  <c r="IS27" i="2"/>
  <c r="FT28" i="2"/>
  <c r="C29" i="2"/>
  <c r="D29" i="2"/>
  <c r="D30" i="2" s="1"/>
  <c r="E29" i="2"/>
  <c r="E30" i="2" s="1"/>
  <c r="F29" i="2"/>
  <c r="F30" i="2" s="1"/>
  <c r="G29" i="2"/>
  <c r="G30" i="2" s="1"/>
  <c r="H29" i="2"/>
  <c r="I29" i="2"/>
  <c r="J29" i="2"/>
  <c r="K29" i="2"/>
  <c r="K30" i="2" s="1"/>
  <c r="L29" i="2"/>
  <c r="L30" i="2" s="1"/>
  <c r="M29" i="2"/>
  <c r="N29" i="2"/>
  <c r="O29" i="2"/>
  <c r="P29" i="2"/>
  <c r="Q29" i="2"/>
  <c r="R29" i="2"/>
  <c r="S29" i="2"/>
  <c r="S31" i="2" s="1"/>
  <c r="T29" i="2"/>
  <c r="U29" i="2"/>
  <c r="V29" i="2"/>
  <c r="V30" i="2" s="1"/>
  <c r="W29" i="2"/>
  <c r="W31" i="2" s="1"/>
  <c r="X29" i="2"/>
  <c r="X30" i="2" s="1"/>
  <c r="Y29" i="2"/>
  <c r="Y31" i="2" s="1"/>
  <c r="Z29" i="2"/>
  <c r="AA29" i="2"/>
  <c r="AB29" i="2"/>
  <c r="AB30" i="2" s="1"/>
  <c r="AC29" i="2"/>
  <c r="AD29" i="2"/>
  <c r="AE29" i="2"/>
  <c r="AF29" i="2"/>
  <c r="AG29" i="2"/>
  <c r="AH29" i="2"/>
  <c r="AI29" i="2"/>
  <c r="AJ29" i="2"/>
  <c r="AK29" i="2"/>
  <c r="AL29" i="2"/>
  <c r="AM29" i="2"/>
  <c r="AM30" i="2" s="1"/>
  <c r="AN29" i="2"/>
  <c r="AO29" i="2"/>
  <c r="AP29" i="2"/>
  <c r="AQ29" i="2"/>
  <c r="AR29" i="2"/>
  <c r="AR30" i="2" s="1"/>
  <c r="AS29" i="2"/>
  <c r="AS31" i="2" s="1"/>
  <c r="AT29" i="2"/>
  <c r="AU29" i="2"/>
  <c r="AU30" i="2" s="1"/>
  <c r="AV29" i="2"/>
  <c r="AW29" i="2"/>
  <c r="AW31" i="2" s="1"/>
  <c r="AX29" i="2"/>
  <c r="AX31" i="2" s="1"/>
  <c r="AY29" i="2"/>
  <c r="AZ29" i="2"/>
  <c r="BA29" i="2"/>
  <c r="BB29" i="2"/>
  <c r="BB31" i="2" s="1"/>
  <c r="BC29" i="2"/>
  <c r="BC30" i="2" s="1"/>
  <c r="BD29" i="2"/>
  <c r="BD31" i="2" s="1"/>
  <c r="BE29" i="2"/>
  <c r="BE30" i="2" s="1"/>
  <c r="BF29" i="2"/>
  <c r="BG29" i="2"/>
  <c r="BG31" i="2" s="1"/>
  <c r="BH29" i="2"/>
  <c r="BH30" i="2" s="1"/>
  <c r="BI29" i="2"/>
  <c r="BJ29" i="2"/>
  <c r="BK29" i="2"/>
  <c r="BK30" i="2" s="1"/>
  <c r="BL29" i="2"/>
  <c r="BM29" i="2"/>
  <c r="BN29" i="2"/>
  <c r="BO29" i="2"/>
  <c r="BP29" i="2"/>
  <c r="BP31" i="2" s="1"/>
  <c r="BQ29" i="2"/>
  <c r="BQ30" i="2" s="1"/>
  <c r="BR29" i="2"/>
  <c r="BR30" i="2" s="1"/>
  <c r="BS29" i="2"/>
  <c r="BS30" i="2" s="1"/>
  <c r="BT29" i="2"/>
  <c r="BU29" i="2"/>
  <c r="BV29" i="2"/>
  <c r="BV30" i="2" s="1"/>
  <c r="BW29" i="2"/>
  <c r="BX29" i="2"/>
  <c r="BX30" i="2" s="1"/>
  <c r="BY29" i="2"/>
  <c r="BY31" i="2" s="1"/>
  <c r="BZ29" i="2"/>
  <c r="BZ30" i="2" s="1"/>
  <c r="CA29" i="2"/>
  <c r="CA31" i="2" s="1"/>
  <c r="CB29" i="2"/>
  <c r="CC29" i="2"/>
  <c r="CD29" i="2"/>
  <c r="CD30" i="2" s="1"/>
  <c r="CE29" i="2"/>
  <c r="CF29" i="2"/>
  <c r="CG29" i="2"/>
  <c r="CH29" i="2"/>
  <c r="CH30" i="2" s="1"/>
  <c r="CI29" i="2"/>
  <c r="CI30" i="2" s="1"/>
  <c r="CJ29" i="2"/>
  <c r="CJ30" i="2" s="1"/>
  <c r="CK29" i="2"/>
  <c r="CL29" i="2"/>
  <c r="CM29" i="2"/>
  <c r="CN29" i="2"/>
  <c r="CN30" i="2" s="1"/>
  <c r="CO29" i="2"/>
  <c r="CP29" i="2"/>
  <c r="CQ29" i="2"/>
  <c r="CQ31" i="2" s="1"/>
  <c r="CR29" i="2"/>
  <c r="CS29" i="2"/>
  <c r="CT29" i="2"/>
  <c r="CU29" i="2"/>
  <c r="CV29" i="2"/>
  <c r="CV30" i="2" s="1"/>
  <c r="CW29" i="2"/>
  <c r="CW30" i="2" s="1"/>
  <c r="CX29" i="2"/>
  <c r="CY29" i="2"/>
  <c r="CZ29" i="2"/>
  <c r="DA29" i="2"/>
  <c r="DA30" i="2" s="1"/>
  <c r="DB29" i="2"/>
  <c r="DB30" i="2" s="1"/>
  <c r="DC29" i="2"/>
  <c r="DC31" i="2" s="1"/>
  <c r="DD29" i="2"/>
  <c r="DD30" i="2" s="1"/>
  <c r="DE29" i="2"/>
  <c r="DF29" i="2"/>
  <c r="DF31" i="2" s="1"/>
  <c r="DG29" i="2"/>
  <c r="DH29" i="2"/>
  <c r="DI29" i="2"/>
  <c r="DJ29" i="2"/>
  <c r="DK29" i="2"/>
  <c r="DL29" i="2"/>
  <c r="DL31" i="2" s="1"/>
  <c r="DM29" i="2"/>
  <c r="DN29" i="2"/>
  <c r="DO29" i="2"/>
  <c r="DO30" i="2" s="1"/>
  <c r="DP29" i="2"/>
  <c r="DP30" i="2" s="1"/>
  <c r="DQ29" i="2"/>
  <c r="DQ31" i="2" s="1"/>
  <c r="DR29" i="2"/>
  <c r="DS29" i="2"/>
  <c r="DT29" i="2"/>
  <c r="DT30" i="2" s="1"/>
  <c r="DU29" i="2"/>
  <c r="DV29" i="2"/>
  <c r="DW29" i="2"/>
  <c r="DX29" i="2"/>
  <c r="DY29" i="2"/>
  <c r="DY31" i="2" s="1"/>
  <c r="DZ29" i="2"/>
  <c r="EA29" i="2"/>
  <c r="EB29" i="2"/>
  <c r="EB31" i="2" s="1"/>
  <c r="EC29" i="2"/>
  <c r="ED29" i="2"/>
  <c r="ED30" i="2" s="1"/>
  <c r="EE29" i="2"/>
  <c r="EE30" i="2" s="1"/>
  <c r="EF29" i="2"/>
  <c r="EF30" i="2" s="1"/>
  <c r="EG29" i="2"/>
  <c r="EH29" i="2"/>
  <c r="EI29" i="2"/>
  <c r="EJ29" i="2"/>
  <c r="EJ30" i="2" s="1"/>
  <c r="EK29" i="2"/>
  <c r="EK31" i="2" s="1"/>
  <c r="EL29" i="2"/>
  <c r="EM29" i="2"/>
  <c r="EM30" i="2" s="1"/>
  <c r="EN29" i="2"/>
  <c r="EO29" i="2"/>
  <c r="EP29" i="2"/>
  <c r="EP30" i="2" s="1"/>
  <c r="EQ29" i="2"/>
  <c r="EQ30" i="2" s="1"/>
  <c r="ER29" i="2"/>
  <c r="ES29" i="2"/>
  <c r="ET29" i="2"/>
  <c r="ET30" i="2" s="1"/>
  <c r="EU29" i="2"/>
  <c r="EU31" i="2" s="1"/>
  <c r="EV29" i="2"/>
  <c r="EV31" i="2" s="1"/>
  <c r="EW29" i="2"/>
  <c r="EW31" i="2" s="1"/>
  <c r="EX29" i="2"/>
  <c r="EX31" i="2" s="1"/>
  <c r="EY29" i="2"/>
  <c r="EZ29" i="2"/>
  <c r="EZ30" i="2" s="1"/>
  <c r="FA29" i="2"/>
  <c r="FA30" i="2" s="1"/>
  <c r="FB29" i="2"/>
  <c r="FC29" i="2"/>
  <c r="FD29" i="2"/>
  <c r="FE29" i="2"/>
  <c r="FF29" i="2"/>
  <c r="FF30" i="2" s="1"/>
  <c r="FG29" i="2"/>
  <c r="FG30" i="2" s="1"/>
  <c r="FH29" i="2"/>
  <c r="FI29" i="2"/>
  <c r="FI31" i="2" s="1"/>
  <c r="FJ29" i="2"/>
  <c r="FK29" i="2"/>
  <c r="FK30" i="2" s="1"/>
  <c r="FL29" i="2"/>
  <c r="FL30" i="2" s="1"/>
  <c r="FM29" i="2"/>
  <c r="FM30" i="2" s="1"/>
  <c r="FN29" i="2"/>
  <c r="FO29" i="2"/>
  <c r="FP29" i="2"/>
  <c r="FP30" i="2" s="1"/>
  <c r="FQ29" i="2"/>
  <c r="FR29" i="2"/>
  <c r="FS29" i="2"/>
  <c r="FS30" i="2" s="1"/>
  <c r="I30" i="2"/>
  <c r="J30" i="2"/>
  <c r="O30" i="2"/>
  <c r="U30" i="2"/>
  <c r="Y30" i="2"/>
  <c r="Z30" i="2"/>
  <c r="AF30" i="2"/>
  <c r="AL30" i="2"/>
  <c r="AP30" i="2"/>
  <c r="AX30" i="2"/>
  <c r="BA30" i="2"/>
  <c r="BB30" i="2"/>
  <c r="BF30" i="2"/>
  <c r="BL30" i="2"/>
  <c r="BP30" i="2"/>
  <c r="CF30" i="2"/>
  <c r="CG30" i="2"/>
  <c r="CL30" i="2"/>
  <c r="CQ30" i="2"/>
  <c r="CX30" i="2"/>
  <c r="CZ30" i="2"/>
  <c r="DH30" i="2"/>
  <c r="DL30" i="2"/>
  <c r="DN30" i="2"/>
  <c r="DQ30" i="2"/>
  <c r="DR30" i="2"/>
  <c r="DY30" i="2"/>
  <c r="EC30" i="2"/>
  <c r="EH30" i="2"/>
  <c r="ES30" i="2"/>
  <c r="EU30" i="2"/>
  <c r="EV30" i="2"/>
  <c r="EX30" i="2"/>
  <c r="FI30" i="2"/>
  <c r="FJ30" i="2"/>
  <c r="FN30" i="2"/>
  <c r="D31" i="2"/>
  <c r="E31" i="2"/>
  <c r="F31" i="2"/>
  <c r="G31" i="2"/>
  <c r="I31" i="2"/>
  <c r="J31" i="2"/>
  <c r="U31" i="2"/>
  <c r="V31" i="2"/>
  <c r="AB31" i="2"/>
  <c r="AL31" i="2"/>
  <c r="AP31" i="2"/>
  <c r="AR31" i="2"/>
  <c r="AU31" i="2"/>
  <c r="BC31" i="2"/>
  <c r="BE31" i="2"/>
  <c r="BF31" i="2"/>
  <c r="BK31" i="2"/>
  <c r="BR31" i="2"/>
  <c r="BS31" i="2"/>
  <c r="BV31" i="2"/>
  <c r="BX31" i="2"/>
  <c r="CD31" i="2"/>
  <c r="CF31" i="2"/>
  <c r="CG31" i="2"/>
  <c r="CH31" i="2"/>
  <c r="CI31" i="2"/>
  <c r="CJ31" i="2"/>
  <c r="CL31" i="2"/>
  <c r="CV31" i="2"/>
  <c r="CW31" i="2"/>
  <c r="CX31" i="2"/>
  <c r="CZ31" i="2"/>
  <c r="DA31" i="2"/>
  <c r="DB31" i="2"/>
  <c r="DD31" i="2"/>
  <c r="DN31" i="2"/>
  <c r="DR31" i="2"/>
  <c r="DZ31" i="2"/>
  <c r="EC31" i="2"/>
  <c r="ED31" i="2"/>
  <c r="EE31" i="2"/>
  <c r="EH31" i="2"/>
  <c r="EJ31" i="2"/>
  <c r="EM31" i="2"/>
  <c r="ES31" i="2"/>
  <c r="EZ31" i="2"/>
  <c r="FD31" i="2"/>
  <c r="FJ31" i="2"/>
  <c r="FM31" i="2"/>
  <c r="FN31" i="2"/>
  <c r="FP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DB32" i="2"/>
  <c r="DC32" i="2"/>
  <c r="DD32" i="2"/>
  <c r="DE32" i="2"/>
  <c r="DF32" i="2"/>
  <c r="DG32" i="2"/>
  <c r="DH32" i="2"/>
  <c r="DI32" i="2"/>
  <c r="DJ32" i="2"/>
  <c r="DK32" i="2"/>
  <c r="DL32" i="2"/>
  <c r="DM32" i="2"/>
  <c r="DN32" i="2"/>
  <c r="DO32" i="2"/>
  <c r="DP32" i="2"/>
  <c r="DQ32" i="2"/>
  <c r="DR32" i="2"/>
  <c r="DS32" i="2"/>
  <c r="DT32" i="2"/>
  <c r="DU32" i="2"/>
  <c r="DV32" i="2"/>
  <c r="DW32" i="2"/>
  <c r="DX32" i="2"/>
  <c r="DY32" i="2"/>
  <c r="DZ32" i="2"/>
  <c r="EA32" i="2"/>
  <c r="EB32" i="2"/>
  <c r="EC32" i="2"/>
  <c r="ED32" i="2"/>
  <c r="EE32" i="2"/>
  <c r="EF32" i="2"/>
  <c r="EG32" i="2"/>
  <c r="EH32" i="2"/>
  <c r="EI32" i="2"/>
  <c r="EJ32" i="2"/>
  <c r="EK32" i="2"/>
  <c r="EL32" i="2"/>
  <c r="EM32" i="2"/>
  <c r="EN32" i="2"/>
  <c r="EO32" i="2"/>
  <c r="EP32" i="2"/>
  <c r="EQ32" i="2"/>
  <c r="ER32" i="2"/>
  <c r="ES32" i="2"/>
  <c r="ET32" i="2"/>
  <c r="EU32" i="2"/>
  <c r="EV32" i="2"/>
  <c r="EW32" i="2"/>
  <c r="EX32" i="2"/>
  <c r="EY32" i="2"/>
  <c r="EZ32" i="2"/>
  <c r="FA32" i="2"/>
  <c r="FB32" i="2"/>
  <c r="FC32" i="2"/>
  <c r="FD32" i="2"/>
  <c r="FE32" i="2"/>
  <c r="FF32" i="2"/>
  <c r="FG32" i="2"/>
  <c r="FH32" i="2"/>
  <c r="FI32" i="2"/>
  <c r="FJ32" i="2"/>
  <c r="FK32" i="2"/>
  <c r="FL32" i="2"/>
  <c r="FM32" i="2"/>
  <c r="FN32" i="2"/>
  <c r="FO32" i="2"/>
  <c r="FP32" i="2"/>
  <c r="FQ32" i="2"/>
  <c r="FR32" i="2"/>
  <c r="FS32" i="2"/>
  <c r="HX32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DB39" i="2"/>
  <c r="DC39" i="2"/>
  <c r="DD39" i="2"/>
  <c r="DE39" i="2"/>
  <c r="DF39" i="2"/>
  <c r="DG39" i="2"/>
  <c r="DH39" i="2"/>
  <c r="DI39" i="2"/>
  <c r="DJ39" i="2"/>
  <c r="DK39" i="2"/>
  <c r="DL39" i="2"/>
  <c r="DM39" i="2"/>
  <c r="DN39" i="2"/>
  <c r="DO39" i="2"/>
  <c r="DP39" i="2"/>
  <c r="DQ39" i="2"/>
  <c r="DR39" i="2"/>
  <c r="DS39" i="2"/>
  <c r="DT39" i="2"/>
  <c r="DU39" i="2"/>
  <c r="DV39" i="2"/>
  <c r="DW39" i="2"/>
  <c r="DX39" i="2"/>
  <c r="DY39" i="2"/>
  <c r="DZ39" i="2"/>
  <c r="EA39" i="2"/>
  <c r="EB39" i="2"/>
  <c r="EC39" i="2"/>
  <c r="ED39" i="2"/>
  <c r="EE39" i="2"/>
  <c r="EF39" i="2"/>
  <c r="EG39" i="2"/>
  <c r="EH39" i="2"/>
  <c r="EI39" i="2"/>
  <c r="EJ39" i="2"/>
  <c r="EK39" i="2"/>
  <c r="EL39" i="2"/>
  <c r="EM39" i="2"/>
  <c r="EN39" i="2"/>
  <c r="EO39" i="2"/>
  <c r="EP39" i="2"/>
  <c r="EQ39" i="2"/>
  <c r="ER39" i="2"/>
  <c r="ES39" i="2"/>
  <c r="ET39" i="2"/>
  <c r="EU39" i="2"/>
  <c r="EV39" i="2"/>
  <c r="EW39" i="2"/>
  <c r="EX39" i="2"/>
  <c r="EY39" i="2"/>
  <c r="EZ39" i="2"/>
  <c r="FA39" i="2"/>
  <c r="FB39" i="2"/>
  <c r="FC39" i="2"/>
  <c r="FD39" i="2"/>
  <c r="FE39" i="2"/>
  <c r="FF39" i="2"/>
  <c r="FG39" i="2"/>
  <c r="FH39" i="2"/>
  <c r="FI39" i="2"/>
  <c r="FJ39" i="2"/>
  <c r="FK39" i="2"/>
  <c r="FL39" i="2"/>
  <c r="FM39" i="2"/>
  <c r="FN39" i="2"/>
  <c r="FO39" i="2"/>
  <c r="FP39" i="2"/>
  <c r="FQ39" i="2"/>
  <c r="FR39" i="2"/>
  <c r="FS39" i="2"/>
  <c r="FT39" i="2"/>
  <c r="FU39" i="2"/>
  <c r="CJ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DB48" i="2"/>
  <c r="DC48" i="2"/>
  <c r="DD48" i="2"/>
  <c r="DE48" i="2"/>
  <c r="DF48" i="2"/>
  <c r="DG48" i="2"/>
  <c r="DH48" i="2"/>
  <c r="DI48" i="2"/>
  <c r="DJ48" i="2"/>
  <c r="DK48" i="2"/>
  <c r="DL48" i="2"/>
  <c r="DM48" i="2"/>
  <c r="DN48" i="2"/>
  <c r="DO48" i="2"/>
  <c r="DP48" i="2"/>
  <c r="DQ48" i="2"/>
  <c r="DR48" i="2"/>
  <c r="DS48" i="2"/>
  <c r="DT48" i="2"/>
  <c r="DU48" i="2"/>
  <c r="DV48" i="2"/>
  <c r="DW48" i="2"/>
  <c r="DX48" i="2"/>
  <c r="DY48" i="2"/>
  <c r="DZ48" i="2"/>
  <c r="EA48" i="2"/>
  <c r="EB48" i="2"/>
  <c r="EC48" i="2"/>
  <c r="ED48" i="2"/>
  <c r="EE48" i="2"/>
  <c r="EF48" i="2"/>
  <c r="EG48" i="2"/>
  <c r="EH48" i="2"/>
  <c r="EI48" i="2"/>
  <c r="EJ48" i="2"/>
  <c r="EK48" i="2"/>
  <c r="EL48" i="2"/>
  <c r="EM48" i="2"/>
  <c r="EN48" i="2"/>
  <c r="EO48" i="2"/>
  <c r="EP48" i="2"/>
  <c r="EQ48" i="2"/>
  <c r="ER48" i="2"/>
  <c r="ES48" i="2"/>
  <c r="ET48" i="2"/>
  <c r="EU48" i="2"/>
  <c r="EV48" i="2"/>
  <c r="EW48" i="2"/>
  <c r="EX48" i="2"/>
  <c r="EY48" i="2"/>
  <c r="EZ48" i="2"/>
  <c r="FA48" i="2"/>
  <c r="FB48" i="2"/>
  <c r="FC48" i="2"/>
  <c r="FD48" i="2"/>
  <c r="FE48" i="2"/>
  <c r="FF48" i="2"/>
  <c r="FG48" i="2"/>
  <c r="FH48" i="2"/>
  <c r="FI48" i="2"/>
  <c r="FJ48" i="2"/>
  <c r="FK48" i="2"/>
  <c r="FL48" i="2"/>
  <c r="FM48" i="2"/>
  <c r="FN48" i="2"/>
  <c r="FO48" i="2"/>
  <c r="FP48" i="2"/>
  <c r="FQ48" i="2"/>
  <c r="FR48" i="2"/>
  <c r="FS48" i="2"/>
  <c r="FT48" i="2"/>
  <c r="FU48" i="2"/>
  <c r="FV48" i="2"/>
  <c r="FW48" i="2"/>
  <c r="FX48" i="2"/>
  <c r="FY48" i="2"/>
  <c r="FZ48" i="2"/>
  <c r="GA48" i="2"/>
  <c r="GB48" i="2"/>
  <c r="GC48" i="2"/>
  <c r="GD48" i="2"/>
  <c r="GE48" i="2"/>
  <c r="GF48" i="2"/>
  <c r="GG48" i="2"/>
  <c r="GH48" i="2"/>
  <c r="GI48" i="2"/>
  <c r="GJ48" i="2"/>
  <c r="GK48" i="2"/>
  <c r="GL48" i="2"/>
  <c r="GM48" i="2"/>
  <c r="GN48" i="2"/>
  <c r="GO48" i="2"/>
  <c r="GP48" i="2"/>
  <c r="GQ48" i="2"/>
  <c r="GR48" i="2"/>
  <c r="GS48" i="2"/>
  <c r="GT48" i="2"/>
  <c r="GU48" i="2"/>
  <c r="GV48" i="2"/>
  <c r="GW48" i="2"/>
  <c r="GX48" i="2"/>
  <c r="GY48" i="2"/>
  <c r="GZ48" i="2"/>
  <c r="HA48" i="2"/>
  <c r="HB48" i="2"/>
  <c r="HC48" i="2"/>
  <c r="HD48" i="2"/>
  <c r="HE48" i="2"/>
  <c r="HF48" i="2"/>
  <c r="HG48" i="2"/>
  <c r="HH48" i="2"/>
  <c r="HI48" i="2"/>
  <c r="HJ48" i="2"/>
  <c r="HK48" i="2"/>
  <c r="HL48" i="2"/>
  <c r="HM48" i="2"/>
  <c r="HN48" i="2"/>
  <c r="HO48" i="2"/>
  <c r="HP48" i="2"/>
  <c r="HQ48" i="2"/>
  <c r="HR48" i="2"/>
  <c r="HS48" i="2"/>
  <c r="HT48" i="2"/>
  <c r="HU48" i="2"/>
  <c r="HV48" i="2"/>
  <c r="HW48" i="2"/>
  <c r="HX48" i="2"/>
  <c r="HY48" i="2"/>
  <c r="HZ48" i="2"/>
  <c r="IA48" i="2"/>
  <c r="IB48" i="2"/>
  <c r="IC48" i="2"/>
  <c r="ID48" i="2"/>
  <c r="IE48" i="2"/>
  <c r="IF48" i="2"/>
  <c r="IG48" i="2"/>
  <c r="IH48" i="2"/>
  <c r="II48" i="2"/>
  <c r="IJ48" i="2"/>
  <c r="IK48" i="2"/>
  <c r="IL48" i="2"/>
  <c r="IM48" i="2"/>
  <c r="IN48" i="2"/>
  <c r="IO48" i="2"/>
  <c r="IP48" i="2"/>
  <c r="IQ48" i="2"/>
  <c r="IR48" i="2"/>
  <c r="IS48" i="2"/>
  <c r="C51" i="2"/>
  <c r="D51" i="2"/>
  <c r="H51" i="2"/>
  <c r="I51" i="2"/>
  <c r="J51" i="2"/>
  <c r="M51" i="2"/>
  <c r="N51" i="2"/>
  <c r="Q51" i="2"/>
  <c r="R51" i="2"/>
  <c r="T51" i="2"/>
  <c r="X51" i="2"/>
  <c r="Y51" i="2"/>
  <c r="Z51" i="2"/>
  <c r="AC51" i="2"/>
  <c r="AD51" i="2"/>
  <c r="AE51" i="2"/>
  <c r="AH51" i="2"/>
  <c r="AI51" i="2"/>
  <c r="AJ51" i="2"/>
  <c r="AN51" i="2"/>
  <c r="AO51" i="2"/>
  <c r="AP51" i="2"/>
  <c r="AS51" i="2"/>
  <c r="AT51" i="2"/>
  <c r="AU51" i="2"/>
  <c r="AX51" i="2"/>
  <c r="AY51" i="2"/>
  <c r="AZ51" i="2"/>
  <c r="BD51" i="2"/>
  <c r="BE51" i="2"/>
  <c r="BF51" i="2"/>
  <c r="BG51" i="2"/>
  <c r="BI51" i="2"/>
  <c r="BJ51" i="2"/>
  <c r="BK51" i="2"/>
  <c r="BL51" i="2"/>
  <c r="BN51" i="2"/>
  <c r="BP51" i="2"/>
  <c r="BT51" i="2"/>
  <c r="BU51" i="2"/>
  <c r="BV51" i="2"/>
  <c r="BW51" i="2"/>
  <c r="BX51" i="2"/>
  <c r="BY51" i="2"/>
  <c r="BZ51" i="2"/>
  <c r="CD51" i="2"/>
  <c r="CF51" i="2"/>
  <c r="CJ51" i="2"/>
  <c r="CK51" i="2"/>
  <c r="CL51" i="2"/>
  <c r="CM51" i="2"/>
  <c r="CN51" i="2"/>
  <c r="CO51" i="2"/>
  <c r="CP51" i="2"/>
  <c r="CT51" i="2"/>
  <c r="CV51" i="2"/>
  <c r="CZ51" i="2"/>
  <c r="DA51" i="2"/>
  <c r="DB51" i="2"/>
  <c r="DC51" i="2"/>
  <c r="DD51" i="2"/>
  <c r="DE51" i="2"/>
  <c r="DF51" i="2"/>
  <c r="DJ51" i="2"/>
  <c r="DK51" i="2"/>
  <c r="DL51" i="2"/>
  <c r="DP51" i="2"/>
  <c r="DQ51" i="2"/>
  <c r="DR51" i="2"/>
  <c r="DS51" i="2"/>
  <c r="DU51" i="2"/>
  <c r="DV51" i="2"/>
  <c r="DW51" i="2"/>
  <c r="DZ51" i="2"/>
  <c r="EB51" i="2"/>
  <c r="EF51" i="2"/>
  <c r="EG51" i="2"/>
  <c r="EH51" i="2"/>
  <c r="EI51" i="2"/>
  <c r="EJ51" i="2"/>
  <c r="EK51" i="2"/>
  <c r="EL51" i="2"/>
  <c r="EM51" i="2"/>
  <c r="EN51" i="2"/>
  <c r="EP51" i="2"/>
  <c r="ER51" i="2"/>
  <c r="EV51" i="2"/>
  <c r="EW51" i="2"/>
  <c r="EX51" i="2"/>
  <c r="EY51" i="2"/>
  <c r="FA51" i="2"/>
  <c r="FB51" i="2"/>
  <c r="FC51" i="2"/>
  <c r="FD51" i="2"/>
  <c r="FE51" i="2"/>
  <c r="FF51" i="2"/>
  <c r="FH51" i="2"/>
  <c r="FL51" i="2"/>
  <c r="FM51" i="2"/>
  <c r="FN51" i="2"/>
  <c r="FO51" i="2"/>
  <c r="FP51" i="2"/>
  <c r="FQ51" i="2"/>
  <c r="FR51" i="2"/>
  <c r="FS51" i="2"/>
  <c r="FT51" i="2"/>
  <c r="FU51" i="2"/>
  <c r="FV51" i="2"/>
  <c r="GR51" i="2"/>
  <c r="GU51" i="2"/>
  <c r="HJ51" i="2"/>
  <c r="IE51" i="2"/>
  <c r="FX52" i="2"/>
  <c r="FX51" i="2" s="1"/>
  <c r="GA52" i="2"/>
  <c r="GB52" i="2"/>
  <c r="GB51" i="2" s="1"/>
  <c r="GD52" i="2"/>
  <c r="GD51" i="2" s="1"/>
  <c r="GE52" i="2"/>
  <c r="GE51" i="2" s="1"/>
  <c r="GF52" i="2"/>
  <c r="GF51" i="2" s="1"/>
  <c r="GG52" i="2"/>
  <c r="GG51" i="2" s="1"/>
  <c r="GH52" i="2"/>
  <c r="GH51" i="2" s="1"/>
  <c r="GL52" i="2"/>
  <c r="GL51" i="2" s="1"/>
  <c r="GM52" i="2"/>
  <c r="GN52" i="2"/>
  <c r="GN51" i="2" s="1"/>
  <c r="GR52" i="2"/>
  <c r="GS52" i="2"/>
  <c r="GS51" i="2" s="1"/>
  <c r="GT52" i="2"/>
  <c r="GT51" i="2" s="1"/>
  <c r="GU52" i="2"/>
  <c r="GW52" i="2"/>
  <c r="GW51" i="2" s="1"/>
  <c r="GX52" i="2"/>
  <c r="GX51" i="2" s="1"/>
  <c r="GZ52" i="2"/>
  <c r="GZ51" i="2" s="1"/>
  <c r="HB52" i="2"/>
  <c r="HB51" i="2" s="1"/>
  <c r="HD52" i="2"/>
  <c r="HD51" i="2" s="1"/>
  <c r="HH52" i="2"/>
  <c r="HH51" i="2" s="1"/>
  <c r="HI52" i="2"/>
  <c r="HI51" i="2" s="1"/>
  <c r="HJ52" i="2"/>
  <c r="HM52" i="2"/>
  <c r="HM51" i="2" s="1"/>
  <c r="HN52" i="2"/>
  <c r="HN51" i="2" s="1"/>
  <c r="HR52" i="2"/>
  <c r="HR51" i="2" s="1"/>
  <c r="HS52" i="2"/>
  <c r="HT52" i="2"/>
  <c r="HT51" i="2" s="1"/>
  <c r="HV52" i="2"/>
  <c r="HX52" i="2"/>
  <c r="HX51" i="2" s="1"/>
  <c r="HY52" i="2"/>
  <c r="HY51" i="2" s="1"/>
  <c r="HZ52" i="2"/>
  <c r="HZ51" i="2" s="1"/>
  <c r="IC52" i="2"/>
  <c r="IC51" i="2" s="1"/>
  <c r="ID52" i="2"/>
  <c r="ID51" i="2" s="1"/>
  <c r="IG52" i="2"/>
  <c r="IG51" i="2" s="1"/>
  <c r="IH52" i="2"/>
  <c r="IH51" i="2" s="1"/>
  <c r="IJ52" i="2"/>
  <c r="IJ51" i="2" s="1"/>
  <c r="IN52" i="2"/>
  <c r="IN51" i="2" s="1"/>
  <c r="IO52" i="2"/>
  <c r="IO51" i="2" s="1"/>
  <c r="IP52" i="2"/>
  <c r="IP51" i="2" s="1"/>
  <c r="IQ52" i="2"/>
  <c r="IQ51" i="2" s="1"/>
  <c r="IR52" i="2"/>
  <c r="IR51" i="2" s="1"/>
  <c r="IS52" i="2"/>
  <c r="IS51" i="2" s="1"/>
  <c r="D67" i="2"/>
  <c r="H67" i="2"/>
  <c r="I67" i="2"/>
  <c r="J67" i="2"/>
  <c r="K67" i="2"/>
  <c r="L67" i="2"/>
  <c r="M67" i="2"/>
  <c r="N67" i="2"/>
  <c r="O67" i="2"/>
  <c r="Q67" i="2"/>
  <c r="R67" i="2"/>
  <c r="S67" i="2"/>
  <c r="T67" i="2"/>
  <c r="X67" i="2"/>
  <c r="Y67" i="2"/>
  <c r="Z67" i="2"/>
  <c r="AC67" i="2"/>
  <c r="AD67" i="2"/>
  <c r="AE67" i="2"/>
  <c r="AG67" i="2"/>
  <c r="AH67" i="2"/>
  <c r="AI67" i="2"/>
  <c r="AJ67" i="2"/>
  <c r="AK67" i="2"/>
  <c r="AN67" i="2"/>
  <c r="AO67" i="2"/>
  <c r="AP67" i="2"/>
  <c r="AQ67" i="2"/>
  <c r="AS67" i="2"/>
  <c r="AT67" i="2"/>
  <c r="AU67" i="2"/>
  <c r="AW67" i="2"/>
  <c r="AX67" i="2"/>
  <c r="AY67" i="2"/>
  <c r="AZ67" i="2"/>
  <c r="BA67" i="2"/>
  <c r="BD67" i="2"/>
  <c r="BE67" i="2"/>
  <c r="BF67" i="2"/>
  <c r="BI67" i="2"/>
  <c r="BJ67" i="2"/>
  <c r="BN67" i="2"/>
  <c r="BO67" i="2"/>
  <c r="BP67" i="2"/>
  <c r="BQ67" i="2"/>
  <c r="BT67" i="2"/>
  <c r="BU67" i="2"/>
  <c r="BV67" i="2"/>
  <c r="BY67" i="2"/>
  <c r="BZ67" i="2"/>
  <c r="CA67" i="2"/>
  <c r="CD67" i="2"/>
  <c r="CF67" i="2"/>
  <c r="CG67" i="2"/>
  <c r="CJ67" i="2"/>
  <c r="CK67" i="2"/>
  <c r="CL67" i="2"/>
  <c r="CM67" i="2"/>
  <c r="CN67" i="2"/>
  <c r="CO67" i="2"/>
  <c r="CP67" i="2"/>
  <c r="CT67" i="2"/>
  <c r="CV67" i="2"/>
  <c r="CZ67" i="2"/>
  <c r="DA67" i="2"/>
  <c r="DB67" i="2"/>
  <c r="DC67" i="2"/>
  <c r="DD67" i="2"/>
  <c r="DE67" i="2"/>
  <c r="DF67" i="2"/>
  <c r="DJ67" i="2"/>
  <c r="DL67" i="2"/>
  <c r="DP67" i="2"/>
  <c r="DQ67" i="2"/>
  <c r="DR67" i="2"/>
  <c r="DS67" i="2"/>
  <c r="DT67" i="2"/>
  <c r="DU67" i="2"/>
  <c r="DV67" i="2"/>
  <c r="DW67" i="2"/>
  <c r="DY67" i="2"/>
  <c r="DZ67" i="2"/>
  <c r="EB67" i="2"/>
  <c r="EF67" i="2"/>
  <c r="EG67" i="2"/>
  <c r="EH67" i="2"/>
  <c r="EI67" i="2"/>
  <c r="EJ67" i="2"/>
  <c r="EK67" i="2"/>
  <c r="EL67" i="2"/>
  <c r="EM67" i="2"/>
  <c r="EO67" i="2"/>
  <c r="EP67" i="2"/>
  <c r="EQ67" i="2"/>
  <c r="ER67" i="2"/>
  <c r="EV67" i="2"/>
  <c r="EW67" i="2"/>
  <c r="EX67" i="2"/>
  <c r="FA67" i="2"/>
  <c r="FB67" i="2"/>
  <c r="FC67" i="2"/>
  <c r="FE67" i="2"/>
  <c r="FF67" i="2"/>
  <c r="FG67" i="2"/>
  <c r="FH67" i="2"/>
  <c r="FI67" i="2"/>
  <c r="FL67" i="2"/>
  <c r="FM67" i="2"/>
  <c r="FN67" i="2"/>
  <c r="FO67" i="2"/>
  <c r="FQ67" i="2"/>
  <c r="FR67" i="2"/>
  <c r="FS67" i="2"/>
  <c r="FU67" i="2"/>
  <c r="FV67" i="2"/>
  <c r="FW67" i="2"/>
  <c r="FX67" i="2"/>
  <c r="FY67" i="2"/>
  <c r="GG67" i="2"/>
  <c r="GI67" i="2"/>
  <c r="GL67" i="2"/>
  <c r="HB67" i="2"/>
  <c r="HO67" i="2"/>
  <c r="HS67" i="2"/>
  <c r="HX67" i="2"/>
  <c r="IH67" i="2"/>
  <c r="GB68" i="2"/>
  <c r="GB67" i="2" s="1"/>
  <c r="GC68" i="2"/>
  <c r="GC67" i="2" s="1"/>
  <c r="GD68" i="2"/>
  <c r="GD67" i="2" s="1"/>
  <c r="GE68" i="2"/>
  <c r="GE67" i="2" s="1"/>
  <c r="GF68" i="2"/>
  <c r="GF67" i="2" s="1"/>
  <c r="GG68" i="2"/>
  <c r="GH68" i="2"/>
  <c r="GH67" i="2" s="1"/>
  <c r="GL68" i="2"/>
  <c r="GN68" i="2"/>
  <c r="GN67" i="2" s="1"/>
  <c r="GR68" i="2"/>
  <c r="GR67" i="2" s="1"/>
  <c r="GS68" i="2"/>
  <c r="GS67" i="2" s="1"/>
  <c r="GT68" i="2"/>
  <c r="GT67" i="2" s="1"/>
  <c r="GU68" i="2"/>
  <c r="GV68" i="2"/>
  <c r="GV67" i="2" s="1"/>
  <c r="GW68" i="2"/>
  <c r="GW67" i="2" s="1"/>
  <c r="GX68" i="2"/>
  <c r="GX67" i="2" s="1"/>
  <c r="GY68" i="2"/>
  <c r="GY67" i="2" s="1"/>
  <c r="HA68" i="2"/>
  <c r="HB68" i="2"/>
  <c r="HD68" i="2"/>
  <c r="HD67" i="2" s="1"/>
  <c r="HH68" i="2"/>
  <c r="HH67" i="2" s="1"/>
  <c r="HI68" i="2"/>
  <c r="HI67" i="2" s="1"/>
  <c r="HJ68" i="2"/>
  <c r="HJ67" i="2" s="1"/>
  <c r="HK68" i="2"/>
  <c r="HK67" i="2" s="1"/>
  <c r="HL68" i="2"/>
  <c r="HL67" i="2" s="1"/>
  <c r="HM68" i="2"/>
  <c r="HM67" i="2" s="1"/>
  <c r="HN68" i="2"/>
  <c r="HN67" i="2" s="1"/>
  <c r="HO68" i="2"/>
  <c r="HQ68" i="2"/>
  <c r="HR68" i="2"/>
  <c r="HR67" i="2" s="1"/>
  <c r="HS68" i="2"/>
  <c r="HT68" i="2"/>
  <c r="HT67" i="2" s="1"/>
  <c r="HX68" i="2"/>
  <c r="HY68" i="2"/>
  <c r="HY67" i="2" s="1"/>
  <c r="HZ68" i="2"/>
  <c r="HZ67" i="2" s="1"/>
  <c r="IC68" i="2"/>
  <c r="IC67" i="2" s="1"/>
  <c r="ID68" i="2"/>
  <c r="ID67" i="2" s="1"/>
  <c r="IE68" i="2"/>
  <c r="IE67" i="2" s="1"/>
  <c r="IG68" i="2"/>
  <c r="IH68" i="2"/>
  <c r="IJ68" i="2"/>
  <c r="IJ67" i="2" s="1"/>
  <c r="IN68" i="2"/>
  <c r="IN67" i="2" s="1"/>
  <c r="IO68" i="2"/>
  <c r="IO67" i="2" s="1"/>
  <c r="IP68" i="2"/>
  <c r="IP67" i="2" s="1"/>
  <c r="IQ68" i="2"/>
  <c r="IQ67" i="2" s="1"/>
  <c r="IS68" i="2"/>
  <c r="IS67" i="2" s="1"/>
  <c r="D83" i="2"/>
  <c r="F83" i="2"/>
  <c r="H83" i="2"/>
  <c r="I83" i="2"/>
  <c r="J83" i="2"/>
  <c r="L83" i="2"/>
  <c r="M83" i="2"/>
  <c r="N83" i="2"/>
  <c r="R83" i="2"/>
  <c r="T83" i="2"/>
  <c r="X83" i="2"/>
  <c r="Y83" i="2"/>
  <c r="Z83" i="2"/>
  <c r="AC83" i="2"/>
  <c r="AD83" i="2"/>
  <c r="AE83" i="2"/>
  <c r="AH83" i="2"/>
  <c r="AJ83" i="2"/>
  <c r="AN83" i="2"/>
  <c r="AO83" i="2"/>
  <c r="AP83" i="2"/>
  <c r="AS83" i="2"/>
  <c r="AT83" i="2"/>
  <c r="AU83" i="2"/>
  <c r="AV83" i="2"/>
  <c r="AW83" i="2"/>
  <c r="AX83" i="2"/>
  <c r="AZ83" i="2"/>
  <c r="BD83" i="2"/>
  <c r="BE83" i="2"/>
  <c r="BF83" i="2"/>
  <c r="BH83" i="2"/>
  <c r="BI83" i="2"/>
  <c r="BJ83" i="2"/>
  <c r="BK83" i="2"/>
  <c r="BM83" i="2"/>
  <c r="BN83" i="2"/>
  <c r="BO83" i="2"/>
  <c r="BP83" i="2"/>
  <c r="BT83" i="2"/>
  <c r="BU83" i="2"/>
  <c r="BV83" i="2"/>
  <c r="BY83" i="2"/>
  <c r="BZ83" i="2"/>
  <c r="CA83" i="2"/>
  <c r="CC83" i="2"/>
  <c r="CD83" i="2"/>
  <c r="CE83" i="2"/>
  <c r="CF83" i="2"/>
  <c r="CJ83" i="2"/>
  <c r="CK83" i="2"/>
  <c r="CL83" i="2"/>
  <c r="CN83" i="2"/>
  <c r="CO83" i="2"/>
  <c r="CP83" i="2"/>
  <c r="CQ83" i="2"/>
  <c r="CR83" i="2"/>
  <c r="CS83" i="2"/>
  <c r="CT83" i="2"/>
  <c r="CU83" i="2"/>
  <c r="CV83" i="2"/>
  <c r="CX83" i="2"/>
  <c r="CY83" i="2"/>
  <c r="CZ83" i="2"/>
  <c r="DA83" i="2"/>
  <c r="DB83" i="2"/>
  <c r="DE83" i="2"/>
  <c r="DF83" i="2"/>
  <c r="DG83" i="2"/>
  <c r="DJ83" i="2"/>
  <c r="DK83" i="2"/>
  <c r="DL83" i="2"/>
  <c r="DP83" i="2"/>
  <c r="DQ83" i="2"/>
  <c r="DR83" i="2"/>
  <c r="DU83" i="2"/>
  <c r="DV83" i="2"/>
  <c r="DW83" i="2"/>
  <c r="DX83" i="2"/>
  <c r="DZ83" i="2"/>
  <c r="EB83" i="2"/>
  <c r="ED83" i="2"/>
  <c r="EF83" i="2"/>
  <c r="EG83" i="2"/>
  <c r="EH83" i="2"/>
  <c r="EJ83" i="2"/>
  <c r="EK83" i="2"/>
  <c r="EL83" i="2"/>
  <c r="EP83" i="2"/>
  <c r="ER83" i="2"/>
  <c r="EV83" i="2"/>
  <c r="EW83" i="2"/>
  <c r="EX83" i="2"/>
  <c r="FA83" i="2"/>
  <c r="FB83" i="2"/>
  <c r="FC83" i="2"/>
  <c r="FF83" i="2"/>
  <c r="FH83" i="2"/>
  <c r="FL83" i="2"/>
  <c r="FM83" i="2"/>
  <c r="FN83" i="2"/>
  <c r="FQ83" i="2"/>
  <c r="FR83" i="2"/>
  <c r="FS83" i="2"/>
  <c r="FT83" i="2"/>
  <c r="FV83" i="2"/>
  <c r="FX83" i="2"/>
  <c r="GD83" i="2"/>
  <c r="GR83" i="2"/>
  <c r="GT83" i="2"/>
  <c r="GX83" i="2"/>
  <c r="HD83" i="2"/>
  <c r="HO83" i="2"/>
  <c r="HZ83" i="2"/>
  <c r="IN83" i="2"/>
  <c r="IO83" i="2"/>
  <c r="GB84" i="2"/>
  <c r="GB83" i="2" s="1"/>
  <c r="GC84" i="2"/>
  <c r="GC83" i="2" s="1"/>
  <c r="GD84" i="2"/>
  <c r="GG84" i="2"/>
  <c r="GG83" i="2" s="1"/>
  <c r="GH84" i="2"/>
  <c r="GH83" i="2" s="1"/>
  <c r="GI84" i="2"/>
  <c r="GI83" i="2" s="1"/>
  <c r="GL84" i="2"/>
  <c r="GL83" i="2" s="1"/>
  <c r="GM84" i="2"/>
  <c r="GM83" i="2" s="1"/>
  <c r="GN84" i="2"/>
  <c r="GN83" i="2" s="1"/>
  <c r="GR84" i="2"/>
  <c r="GS84" i="2"/>
  <c r="GS83" i="2" s="1"/>
  <c r="GT84" i="2"/>
  <c r="GU84" i="2"/>
  <c r="GU83" i="2" s="1"/>
  <c r="GW84" i="2"/>
  <c r="GW83" i="2" s="1"/>
  <c r="GX84" i="2"/>
  <c r="HA84" i="2"/>
  <c r="HA83" i="2" s="1"/>
  <c r="HB84" i="2"/>
  <c r="HB83" i="2" s="1"/>
  <c r="HD84" i="2"/>
  <c r="HH84" i="2"/>
  <c r="HH83" i="2" s="1"/>
  <c r="HI84" i="2"/>
  <c r="HI83" i="2" s="1"/>
  <c r="HJ84" i="2"/>
  <c r="HJ83" i="2" s="1"/>
  <c r="HK84" i="2"/>
  <c r="HK83" i="2" s="1"/>
  <c r="HM84" i="2"/>
  <c r="HM83" i="2" s="1"/>
  <c r="HN84" i="2"/>
  <c r="HN83" i="2" s="1"/>
  <c r="HR84" i="2"/>
  <c r="HR83" i="2" s="1"/>
  <c r="HS84" i="2"/>
  <c r="HS83" i="2" s="1"/>
  <c r="HT84" i="2"/>
  <c r="HT83" i="2" s="1"/>
  <c r="HX84" i="2"/>
  <c r="HX83" i="2" s="1"/>
  <c r="HY84" i="2"/>
  <c r="HY83" i="2" s="1"/>
  <c r="HZ84" i="2"/>
  <c r="IA84" i="2"/>
  <c r="IA83" i="2" s="1"/>
  <c r="IC84" i="2"/>
  <c r="IC83" i="2" s="1"/>
  <c r="ID84" i="2"/>
  <c r="ID83" i="2" s="1"/>
  <c r="IE84" i="2"/>
  <c r="IE83" i="2" s="1"/>
  <c r="IF84" i="2"/>
  <c r="IF83" i="2" s="1"/>
  <c r="IH84" i="2"/>
  <c r="IH83" i="2" s="1"/>
  <c r="IJ84" i="2"/>
  <c r="IJ83" i="2" s="1"/>
  <c r="IN84" i="2"/>
  <c r="IO84" i="2"/>
  <c r="IP84" i="2"/>
  <c r="IP83" i="2" s="1"/>
  <c r="IQ84" i="2"/>
  <c r="IQ83" i="2" s="1"/>
  <c r="IS84" i="2"/>
  <c r="IS83" i="2" s="1"/>
  <c r="C99" i="2"/>
  <c r="C100" i="2" s="1"/>
  <c r="D99" i="2"/>
  <c r="D100" i="2" s="1"/>
  <c r="E99" i="2"/>
  <c r="E100" i="2" s="1"/>
  <c r="F99" i="2"/>
  <c r="G99" i="2"/>
  <c r="H99" i="2"/>
  <c r="I99" i="2"/>
  <c r="I101" i="2" s="1"/>
  <c r="J99" i="2"/>
  <c r="K99" i="2"/>
  <c r="K101" i="2" s="1"/>
  <c r="L99" i="2"/>
  <c r="M99" i="2"/>
  <c r="N99" i="2"/>
  <c r="O99" i="2"/>
  <c r="P99" i="2"/>
  <c r="P101" i="2" s="1"/>
  <c r="Q99" i="2"/>
  <c r="R99" i="2"/>
  <c r="R101" i="2" s="1"/>
  <c r="S99" i="2"/>
  <c r="S100" i="2" s="1"/>
  <c r="T99" i="2"/>
  <c r="T100" i="2" s="1"/>
  <c r="U99" i="2"/>
  <c r="V99" i="2"/>
  <c r="W99" i="2"/>
  <c r="X99" i="2"/>
  <c r="X100" i="2" s="1"/>
  <c r="X103" i="2" s="1"/>
  <c r="Y99" i="2"/>
  <c r="Z99" i="2"/>
  <c r="Z101" i="2" s="1"/>
  <c r="AA99" i="2"/>
  <c r="AA101" i="2" s="1"/>
  <c r="AB99" i="2"/>
  <c r="AB101" i="2" s="1"/>
  <c r="AB104" i="2" s="1"/>
  <c r="AC99" i="2"/>
  <c r="AD99" i="2"/>
  <c r="AE99" i="2"/>
  <c r="AE100" i="2" s="1"/>
  <c r="AE103" i="2" s="1"/>
  <c r="AF99" i="2"/>
  <c r="AG99" i="2"/>
  <c r="AH99" i="2"/>
  <c r="AI99" i="2"/>
  <c r="AI100" i="2" s="1"/>
  <c r="AJ99" i="2"/>
  <c r="AJ100" i="2" s="1"/>
  <c r="AK99" i="2"/>
  <c r="AK100" i="2" s="1"/>
  <c r="AL99" i="2"/>
  <c r="AM99" i="2"/>
  <c r="AN99" i="2"/>
  <c r="AN101" i="2" s="1"/>
  <c r="AO99" i="2"/>
  <c r="AO100" i="2" s="1"/>
  <c r="AP99" i="2"/>
  <c r="AP101" i="2" s="1"/>
  <c r="AQ99" i="2"/>
  <c r="AQ101" i="2" s="1"/>
  <c r="AR99" i="2"/>
  <c r="AR101" i="2" s="1"/>
  <c r="AR104" i="2" s="1"/>
  <c r="AS99" i="2"/>
  <c r="AS101" i="2" s="1"/>
  <c r="AS104" i="2" s="1"/>
  <c r="AT99" i="2"/>
  <c r="AU99" i="2"/>
  <c r="AU100" i="2" s="1"/>
  <c r="AV99" i="2"/>
  <c r="AW99" i="2"/>
  <c r="AX99" i="2"/>
  <c r="AX100" i="2" s="1"/>
  <c r="AY99" i="2"/>
  <c r="AY100" i="2" s="1"/>
  <c r="AZ99" i="2"/>
  <c r="AZ100" i="2" s="1"/>
  <c r="BA99" i="2"/>
  <c r="BB99" i="2"/>
  <c r="BC99" i="2"/>
  <c r="BC101" i="2" s="1"/>
  <c r="BC104" i="2" s="1"/>
  <c r="BD99" i="2"/>
  <c r="BE99" i="2"/>
  <c r="BF99" i="2"/>
  <c r="BF101" i="2" s="1"/>
  <c r="BG99" i="2"/>
  <c r="BG101" i="2" s="1"/>
  <c r="BH99" i="2"/>
  <c r="BH100" i="2" s="1"/>
  <c r="BH103" i="2" s="1"/>
  <c r="BI99" i="2"/>
  <c r="BJ99" i="2"/>
  <c r="BJ100" i="2" s="1"/>
  <c r="BK99" i="2"/>
  <c r="BL99" i="2"/>
  <c r="BL100" i="2" s="1"/>
  <c r="BL103" i="2" s="1"/>
  <c r="BM99" i="2"/>
  <c r="BN99" i="2"/>
  <c r="BO99" i="2"/>
  <c r="BO100" i="2" s="1"/>
  <c r="BP99" i="2"/>
  <c r="BP100" i="2" s="1"/>
  <c r="BQ99" i="2"/>
  <c r="BR99" i="2"/>
  <c r="BS99" i="2"/>
  <c r="BS102" i="2" s="1"/>
  <c r="BT99" i="2"/>
  <c r="BU99" i="2"/>
  <c r="BU101" i="2" s="1"/>
  <c r="BV99" i="2"/>
  <c r="BV101" i="2" s="1"/>
  <c r="BW99" i="2"/>
  <c r="BW101" i="2" s="1"/>
  <c r="BX99" i="2"/>
  <c r="BX101" i="2" s="1"/>
  <c r="BX104" i="2" s="1"/>
  <c r="BY99" i="2"/>
  <c r="BY100" i="2" s="1"/>
  <c r="BY103" i="2" s="1"/>
  <c r="BZ99" i="2"/>
  <c r="CA99" i="2"/>
  <c r="CA100" i="2" s="1"/>
  <c r="CA103" i="2" s="1"/>
  <c r="CB99" i="2"/>
  <c r="CC99" i="2"/>
  <c r="CD99" i="2"/>
  <c r="CE99" i="2"/>
  <c r="CE100" i="2" s="1"/>
  <c r="CF99" i="2"/>
  <c r="CF100" i="2" s="1"/>
  <c r="CG99" i="2"/>
  <c r="CH99" i="2"/>
  <c r="CI99" i="2"/>
  <c r="CJ99" i="2"/>
  <c r="CK99" i="2"/>
  <c r="CL99" i="2"/>
  <c r="CM99" i="2"/>
  <c r="CM101" i="2" s="1"/>
  <c r="CN99" i="2"/>
  <c r="CN102" i="2" s="1"/>
  <c r="CO99" i="2"/>
  <c r="CP99" i="2"/>
  <c r="CQ99" i="2"/>
  <c r="CR99" i="2"/>
  <c r="CS99" i="2"/>
  <c r="CT99" i="2"/>
  <c r="CT101" i="2" s="1"/>
  <c r="CU99" i="2"/>
  <c r="CU100" i="2" s="1"/>
  <c r="CV99" i="2"/>
  <c r="CV100" i="2" s="1"/>
  <c r="CW99" i="2"/>
  <c r="CX99" i="2"/>
  <c r="CY99" i="2"/>
  <c r="CZ99" i="2"/>
  <c r="CZ101" i="2" s="1"/>
  <c r="DA99" i="2"/>
  <c r="DB99" i="2"/>
  <c r="DB101" i="2" s="1"/>
  <c r="DC99" i="2"/>
  <c r="DC101" i="2" s="1"/>
  <c r="DD99" i="2"/>
  <c r="DE99" i="2"/>
  <c r="DF99" i="2"/>
  <c r="DG99" i="2"/>
  <c r="DG100" i="2" s="1"/>
  <c r="DH99" i="2"/>
  <c r="DI99" i="2"/>
  <c r="DJ99" i="2"/>
  <c r="DK99" i="2"/>
  <c r="DK100" i="2" s="1"/>
  <c r="DL99" i="2"/>
  <c r="DL100" i="2" s="1"/>
  <c r="DM99" i="2"/>
  <c r="DM100" i="2" s="1"/>
  <c r="DN99" i="2"/>
  <c r="DN100" i="2" s="1"/>
  <c r="DN103" i="2" s="1"/>
  <c r="DO99" i="2"/>
  <c r="DP99" i="2"/>
  <c r="DQ99" i="2"/>
  <c r="DR99" i="2"/>
  <c r="DR101" i="2" s="1"/>
  <c r="DS99" i="2"/>
  <c r="DS101" i="2" s="1"/>
  <c r="DT99" i="2"/>
  <c r="DT100" i="2" s="1"/>
  <c r="DT103" i="2" s="1"/>
  <c r="DU99" i="2"/>
  <c r="DV99" i="2"/>
  <c r="DW99" i="2"/>
  <c r="DW101" i="2" s="1"/>
  <c r="DX99" i="2"/>
  <c r="DX101" i="2" s="1"/>
  <c r="DY99" i="2"/>
  <c r="DZ99" i="2"/>
  <c r="DZ100" i="2" s="1"/>
  <c r="EA99" i="2"/>
  <c r="EA100" i="2" s="1"/>
  <c r="EB99" i="2"/>
  <c r="EB100" i="2" s="1"/>
  <c r="EC99" i="2"/>
  <c r="ED99" i="2"/>
  <c r="EE99" i="2"/>
  <c r="EF99" i="2"/>
  <c r="EG99" i="2"/>
  <c r="EG101" i="2" s="1"/>
  <c r="EH99" i="2"/>
  <c r="EH101" i="2" s="1"/>
  <c r="EI99" i="2"/>
  <c r="EI101" i="2" s="1"/>
  <c r="EJ99" i="2"/>
  <c r="EK99" i="2"/>
  <c r="EL99" i="2"/>
  <c r="EM99" i="2"/>
  <c r="EM100" i="2" s="1"/>
  <c r="EN99" i="2"/>
  <c r="EN100" i="2" s="1"/>
  <c r="EO99" i="2"/>
  <c r="EP99" i="2"/>
  <c r="EQ99" i="2"/>
  <c r="EQ100" i="2" s="1"/>
  <c r="ER99" i="2"/>
  <c r="ER100" i="2" s="1"/>
  <c r="ES99" i="2"/>
  <c r="ET99" i="2"/>
  <c r="EU99" i="2"/>
  <c r="EU101" i="2" s="1"/>
  <c r="EV99" i="2"/>
  <c r="EW99" i="2"/>
  <c r="EX99" i="2"/>
  <c r="EX101" i="2" s="1"/>
  <c r="EY99" i="2"/>
  <c r="EY101" i="2" s="1"/>
  <c r="EZ99" i="2"/>
  <c r="FA99" i="2"/>
  <c r="FB99" i="2"/>
  <c r="FC99" i="2"/>
  <c r="FD99" i="2"/>
  <c r="FD101" i="2" s="1"/>
  <c r="FE99" i="2"/>
  <c r="FF99" i="2"/>
  <c r="FF100" i="2" s="1"/>
  <c r="FG99" i="2"/>
  <c r="FG100" i="2" s="1"/>
  <c r="FH99" i="2"/>
  <c r="FH100" i="2" s="1"/>
  <c r="FI99" i="2"/>
  <c r="FI100" i="2" s="1"/>
  <c r="FJ99" i="2"/>
  <c r="FK99" i="2"/>
  <c r="FK102" i="2" s="1"/>
  <c r="FL99" i="2"/>
  <c r="FL101" i="2" s="1"/>
  <c r="FM99" i="2"/>
  <c r="FN99" i="2"/>
  <c r="FN101" i="2" s="1"/>
  <c r="FO99" i="2"/>
  <c r="FO101" i="2" s="1"/>
  <c r="FP99" i="2"/>
  <c r="FQ99" i="2"/>
  <c r="FR99" i="2"/>
  <c r="FS99" i="2"/>
  <c r="I100" i="2"/>
  <c r="K100" i="2"/>
  <c r="K103" i="2" s="1"/>
  <c r="M100" i="2"/>
  <c r="O100" i="2"/>
  <c r="P100" i="2"/>
  <c r="Q100" i="2"/>
  <c r="Q103" i="2" s="1"/>
  <c r="R100" i="2"/>
  <c r="R103" i="2" s="1"/>
  <c r="Z100" i="2"/>
  <c r="AA100" i="2"/>
  <c r="AB100" i="2"/>
  <c r="AC100" i="2"/>
  <c r="AG100" i="2"/>
  <c r="AH100" i="2"/>
  <c r="AN100" i="2"/>
  <c r="AP100" i="2"/>
  <c r="AP103" i="2" s="1"/>
  <c r="AQ100" i="2"/>
  <c r="AQ103" i="2" s="1"/>
  <c r="AR100" i="2"/>
  <c r="AR103" i="2" s="1"/>
  <c r="AS100" i="2"/>
  <c r="AS103" i="2" s="1"/>
  <c r="AW100" i="2"/>
  <c r="BF100" i="2"/>
  <c r="BF103" i="2" s="1"/>
  <c r="BG100" i="2"/>
  <c r="BI100" i="2"/>
  <c r="BK100" i="2"/>
  <c r="BK103" i="2" s="1"/>
  <c r="BM100" i="2"/>
  <c r="BN100" i="2"/>
  <c r="BU100" i="2"/>
  <c r="BU103" i="2" s="1"/>
  <c r="BV100" i="2"/>
  <c r="BV103" i="2" s="1"/>
  <c r="BW100" i="2"/>
  <c r="BW103" i="2" s="1"/>
  <c r="CC100" i="2"/>
  <c r="CD100" i="2"/>
  <c r="CJ100" i="2"/>
  <c r="CM100" i="2"/>
  <c r="CN100" i="2"/>
  <c r="CO100" i="2"/>
  <c r="CP100" i="2"/>
  <c r="CQ100" i="2"/>
  <c r="CS100" i="2"/>
  <c r="CT100" i="2"/>
  <c r="CZ100" i="2"/>
  <c r="CZ103" i="2" s="1"/>
  <c r="DA100" i="2"/>
  <c r="DB100" i="2"/>
  <c r="DE100" i="2"/>
  <c r="DI100" i="2"/>
  <c r="DJ100" i="2"/>
  <c r="DR100" i="2"/>
  <c r="DR103" i="2" s="1"/>
  <c r="DS100" i="2"/>
  <c r="DS103" i="2" s="1"/>
  <c r="DU100" i="2"/>
  <c r="DU103" i="2" s="1"/>
  <c r="DV100" i="2"/>
  <c r="DV103" i="2" s="1"/>
  <c r="DW100" i="2"/>
  <c r="DY100" i="2"/>
  <c r="EH100" i="2"/>
  <c r="EK100" i="2"/>
  <c r="EK103" i="2" s="1"/>
  <c r="EO100" i="2"/>
  <c r="EP100" i="2"/>
  <c r="EU100" i="2"/>
  <c r="EU103" i="2" s="1"/>
  <c r="EV100" i="2"/>
  <c r="EV103" i="2" s="1"/>
  <c r="EX100" i="2"/>
  <c r="EY100" i="2"/>
  <c r="FA100" i="2"/>
  <c r="FA103" i="2" s="1"/>
  <c r="FC100" i="2"/>
  <c r="FC103" i="2" s="1"/>
  <c r="FE100" i="2"/>
  <c r="FM100" i="2"/>
  <c r="FN100" i="2"/>
  <c r="FQ100" i="2"/>
  <c r="FS100" i="2"/>
  <c r="C101" i="2"/>
  <c r="C104" i="2" s="1"/>
  <c r="D101" i="2"/>
  <c r="M101" i="2"/>
  <c r="M104" i="2" s="1"/>
  <c r="N101" i="2"/>
  <c r="N104" i="2" s="1"/>
  <c r="O101" i="2"/>
  <c r="O104" i="2" s="1"/>
  <c r="Q101" i="2"/>
  <c r="S101" i="2"/>
  <c r="T101" i="2"/>
  <c r="AC101" i="2"/>
  <c r="AC104" i="2" s="1"/>
  <c r="AE101" i="2"/>
  <c r="AG101" i="2"/>
  <c r="AH101" i="2"/>
  <c r="AH104" i="2" s="1"/>
  <c r="AI101" i="2"/>
  <c r="AI104" i="2" s="1"/>
  <c r="AJ101" i="2"/>
  <c r="AJ104" i="2" s="1"/>
  <c r="AW101" i="2"/>
  <c r="AW104" i="2" s="1"/>
  <c r="BH101" i="2"/>
  <c r="BI101" i="2"/>
  <c r="BK101" i="2"/>
  <c r="BL101" i="2"/>
  <c r="BL104" i="2" s="1"/>
  <c r="BM101" i="2"/>
  <c r="BM104" i="2" s="1"/>
  <c r="BN101" i="2"/>
  <c r="BN104" i="2" s="1"/>
  <c r="BO101" i="2"/>
  <c r="BO104" i="2" s="1"/>
  <c r="BP101" i="2"/>
  <c r="BP104" i="2" s="1"/>
  <c r="BZ101" i="2"/>
  <c r="CA101" i="2"/>
  <c r="CA104" i="2" s="1"/>
  <c r="CC101" i="2"/>
  <c r="CD101" i="2"/>
  <c r="CE101" i="2"/>
  <c r="CF101" i="2"/>
  <c r="CH101" i="2"/>
  <c r="CH104" i="2" s="1"/>
  <c r="CN101" i="2"/>
  <c r="CN104" i="2" s="1"/>
  <c r="CO101" i="2"/>
  <c r="CO104" i="2" s="1"/>
  <c r="CQ101" i="2"/>
  <c r="CS101" i="2"/>
  <c r="CU101" i="2"/>
  <c r="CV101" i="2"/>
  <c r="CV104" i="2" s="1"/>
  <c r="DE101" i="2"/>
  <c r="DF101" i="2"/>
  <c r="DF104" i="2" s="1"/>
  <c r="DG101" i="2"/>
  <c r="DG104" i="2" s="1"/>
  <c r="DI101" i="2"/>
  <c r="DI104" i="2" s="1"/>
  <c r="DJ101" i="2"/>
  <c r="DO101" i="2"/>
  <c r="DO104" i="2" s="1"/>
  <c r="DT101" i="2"/>
  <c r="DT104" i="2" s="1"/>
  <c r="DU101" i="2"/>
  <c r="DU104" i="2" s="1"/>
  <c r="DY101" i="2"/>
  <c r="EA101" i="2"/>
  <c r="EA104" i="2" s="1"/>
  <c r="EK101" i="2"/>
  <c r="EL101" i="2"/>
  <c r="EL104" i="2" s="1"/>
  <c r="EM101" i="2"/>
  <c r="EO101" i="2"/>
  <c r="EP101" i="2"/>
  <c r="EQ101" i="2"/>
  <c r="EQ104" i="2" s="1"/>
  <c r="ER101" i="2"/>
  <c r="ER104" i="2" s="1"/>
  <c r="FA101" i="2"/>
  <c r="FC101" i="2"/>
  <c r="FE101" i="2"/>
  <c r="FF101" i="2"/>
  <c r="FH101" i="2"/>
  <c r="FH104" i="2" s="1"/>
  <c r="FQ101" i="2"/>
  <c r="FQ104" i="2" s="1"/>
  <c r="FR101" i="2"/>
  <c r="FR104" i="2" s="1"/>
  <c r="FS101" i="2"/>
  <c r="FS104" i="2" s="1"/>
  <c r="G102" i="2"/>
  <c r="AB102" i="2"/>
  <c r="AW102" i="2"/>
  <c r="AX102" i="2"/>
  <c r="AZ102" i="2"/>
  <c r="BT102" i="2"/>
  <c r="CL102" i="2"/>
  <c r="DI102" i="2"/>
  <c r="DK102" i="2"/>
  <c r="DS102" i="2"/>
  <c r="DT102" i="2"/>
  <c r="EC102" i="2"/>
  <c r="EE102" i="2"/>
  <c r="EZ102" i="2"/>
  <c r="C114" i="2"/>
  <c r="EG46" i="2" s="1"/>
  <c r="G114" i="2"/>
  <c r="H114" i="2"/>
  <c r="Z102" i="2" s="1"/>
  <c r="N114" i="2"/>
  <c r="AN114" i="2"/>
  <c r="AP114" i="2"/>
  <c r="R115" i="2"/>
  <c r="AD115" i="2"/>
  <c r="AV120" i="2"/>
  <c r="AW120" i="2"/>
  <c r="AV121" i="2"/>
  <c r="AW121" i="2"/>
  <c r="AV122" i="2"/>
  <c r="AW122" i="2"/>
  <c r="AV123" i="2"/>
  <c r="AW123" i="2"/>
  <c r="IQ27" i="2" l="1"/>
  <c r="FG53" i="2"/>
  <c r="AI53" i="2"/>
  <c r="EN101" i="2"/>
  <c r="W51" i="2"/>
  <c r="GM32" i="2"/>
  <c r="AW30" i="2"/>
  <c r="HG27" i="2"/>
  <c r="M31" i="2"/>
  <c r="M30" i="2"/>
  <c r="CW69" i="2"/>
  <c r="HG84" i="2"/>
  <c r="HG83" i="2" s="1"/>
  <c r="HG85" i="2" s="1"/>
  <c r="GR32" i="2"/>
  <c r="AY53" i="2"/>
  <c r="E101" i="2"/>
  <c r="E104" i="2" s="1"/>
  <c r="CI100" i="2"/>
  <c r="CI103" i="2" s="1"/>
  <c r="CI101" i="2"/>
  <c r="CI104" i="2" s="1"/>
  <c r="AM101" i="2"/>
  <c r="AM102" i="2"/>
  <c r="AM100" i="2"/>
  <c r="AM103" i="2" s="1"/>
  <c r="W100" i="2"/>
  <c r="W103" i="2" s="1"/>
  <c r="W101" i="2"/>
  <c r="HG68" i="2"/>
  <c r="BQ51" i="2"/>
  <c r="GI32" i="2"/>
  <c r="AS30" i="2"/>
  <c r="E102" i="2"/>
  <c r="BB100" i="2"/>
  <c r="BB103" i="2" s="1"/>
  <c r="BB101" i="2"/>
  <c r="BB104" i="2" s="1"/>
  <c r="IM27" i="2"/>
  <c r="IM51" i="2"/>
  <c r="IM68" i="2"/>
  <c r="IM67" i="2" s="1"/>
  <c r="IM84" i="2"/>
  <c r="IM83" i="2" s="1"/>
  <c r="IM85" i="2" s="1"/>
  <c r="HW27" i="2"/>
  <c r="HW68" i="2"/>
  <c r="HW67" i="2" s="1"/>
  <c r="HW84" i="2"/>
  <c r="HW83" i="2" s="1"/>
  <c r="HW85" i="2" s="1"/>
  <c r="HW52" i="2"/>
  <c r="HW51" i="2" s="1"/>
  <c r="GQ83" i="2"/>
  <c r="GQ85" i="2" s="1"/>
  <c r="GQ27" i="2"/>
  <c r="GQ52" i="2"/>
  <c r="GQ51" i="2" s="1"/>
  <c r="GQ68" i="2"/>
  <c r="GQ67" i="2" s="1"/>
  <c r="GA51" i="2"/>
  <c r="GA27" i="2"/>
  <c r="FK67" i="2"/>
  <c r="FK51" i="2"/>
  <c r="FK27" i="2"/>
  <c r="FK83" i="2"/>
  <c r="EU67" i="2"/>
  <c r="EU51" i="2"/>
  <c r="EE51" i="2"/>
  <c r="EE27" i="2"/>
  <c r="EE83" i="2"/>
  <c r="G27" i="2"/>
  <c r="G83" i="2"/>
  <c r="G85" i="2" s="1"/>
  <c r="HV10" i="2"/>
  <c r="HV53" i="2" s="1"/>
  <c r="CI83" i="2"/>
  <c r="CI67" i="2"/>
  <c r="CI27" i="2"/>
  <c r="GP68" i="2"/>
  <c r="GP67" i="2" s="1"/>
  <c r="GP69" i="2" s="1"/>
  <c r="GP84" i="2"/>
  <c r="GP83" i="2" s="1"/>
  <c r="GP52" i="2"/>
  <c r="GP51" i="2" s="1"/>
  <c r="BA100" i="2"/>
  <c r="BA102" i="2"/>
  <c r="AK101" i="2"/>
  <c r="AK104" i="2" s="1"/>
  <c r="HV51" i="2"/>
  <c r="HV68" i="2"/>
  <c r="HV67" i="2" s="1"/>
  <c r="HV84" i="2"/>
  <c r="HV83" i="2" s="1"/>
  <c r="FZ51" i="2"/>
  <c r="FZ53" i="2" s="1"/>
  <c r="FZ67" i="2"/>
  <c r="FZ69" i="2" s="1"/>
  <c r="FZ52" i="2"/>
  <c r="FZ83" i="2"/>
  <c r="ED67" i="2"/>
  <c r="ED51" i="2"/>
  <c r="ED53" i="2" s="1"/>
  <c r="CH67" i="2"/>
  <c r="CH51" i="2"/>
  <c r="BB67" i="2"/>
  <c r="BB51" i="2"/>
  <c r="BB83" i="2"/>
  <c r="BB85" i="2" s="1"/>
  <c r="V67" i="2"/>
  <c r="V51" i="2"/>
  <c r="V83" i="2"/>
  <c r="IK52" i="2"/>
  <c r="IK51" i="2" s="1"/>
  <c r="HU68" i="2"/>
  <c r="HU67" i="2" s="1"/>
  <c r="HU69" i="2" s="1"/>
  <c r="HU27" i="2"/>
  <c r="HU84" i="2"/>
  <c r="HU83" i="2" s="1"/>
  <c r="HU52" i="2"/>
  <c r="HU51" i="2" s="1"/>
  <c r="HU53" i="2" s="1"/>
  <c r="HE83" i="2"/>
  <c r="HE68" i="2"/>
  <c r="HE67" i="2" s="1"/>
  <c r="HE69" i="2" s="1"/>
  <c r="HE52" i="2"/>
  <c r="HE51" i="2" s="1"/>
  <c r="GO27" i="2"/>
  <c r="GO68" i="2"/>
  <c r="GO67" i="2" s="1"/>
  <c r="GO69" i="2" s="1"/>
  <c r="GO84" i="2"/>
  <c r="GO83" i="2" s="1"/>
  <c r="FY27" i="2"/>
  <c r="FY83" i="2"/>
  <c r="FY52" i="2"/>
  <c r="FY51" i="2" s="1"/>
  <c r="FI83" i="2"/>
  <c r="FI85" i="2" s="1"/>
  <c r="FI51" i="2"/>
  <c r="FI53" i="2" s="1"/>
  <c r="ES27" i="2"/>
  <c r="ES83" i="2"/>
  <c r="ES67" i="2"/>
  <c r="ES51" i="2"/>
  <c r="EC83" i="2"/>
  <c r="EC67" i="2"/>
  <c r="EC69" i="2" s="1"/>
  <c r="EC51" i="2"/>
  <c r="DM83" i="2"/>
  <c r="DM27" i="2"/>
  <c r="DM67" i="2"/>
  <c r="DM51" i="2"/>
  <c r="CW83" i="2"/>
  <c r="CW67" i="2"/>
  <c r="CW51" i="2"/>
  <c r="BA83" i="2"/>
  <c r="BA27" i="2"/>
  <c r="BA51" i="2"/>
  <c r="AK27" i="2"/>
  <c r="AK83" i="2"/>
  <c r="AK85" i="2" s="1"/>
  <c r="U27" i="2"/>
  <c r="U83" i="2"/>
  <c r="U85" i="2" s="1"/>
  <c r="U67" i="2"/>
  <c r="U51" i="2"/>
  <c r="E83" i="2"/>
  <c r="E67" i="2"/>
  <c r="E27" i="2"/>
  <c r="EC85" i="2"/>
  <c r="BQ100" i="2"/>
  <c r="BQ101" i="2"/>
  <c r="BQ104" i="2" s="1"/>
  <c r="BS27" i="2"/>
  <c r="BS83" i="2"/>
  <c r="BS51" i="2"/>
  <c r="BS53" i="2" s="1"/>
  <c r="BS67" i="2"/>
  <c r="IL68" i="2"/>
  <c r="IL84" i="2"/>
  <c r="IL52" i="2"/>
  <c r="IL51" i="2" s="1"/>
  <c r="IL67" i="2"/>
  <c r="IL69" i="2" s="1"/>
  <c r="FJ67" i="2"/>
  <c r="FJ51" i="2"/>
  <c r="FJ83" i="2"/>
  <c r="DN67" i="2"/>
  <c r="DN51" i="2"/>
  <c r="BR67" i="2"/>
  <c r="BR51" i="2"/>
  <c r="BR83" i="2"/>
  <c r="AL67" i="2"/>
  <c r="AL51" i="2"/>
  <c r="AL83" i="2"/>
  <c r="F67" i="2"/>
  <c r="F69" i="2" s="1"/>
  <c r="F51" i="2"/>
  <c r="DX100" i="2"/>
  <c r="DX103" i="2" s="1"/>
  <c r="IM52" i="2"/>
  <c r="DM102" i="2"/>
  <c r="FU83" i="2"/>
  <c r="EU83" i="2"/>
  <c r="GA68" i="2"/>
  <c r="GA67" i="2" s="1"/>
  <c r="EE67" i="2"/>
  <c r="CI51" i="2"/>
  <c r="AK51" i="2"/>
  <c r="DU30" i="2"/>
  <c r="DU31" i="2"/>
  <c r="EC100" i="2"/>
  <c r="EC101" i="2"/>
  <c r="EC104" i="2" s="1"/>
  <c r="AM67" i="2"/>
  <c r="AM69" i="2" s="1"/>
  <c r="AM83" i="2"/>
  <c r="AM85" i="2" s="1"/>
  <c r="AM51" i="2"/>
  <c r="GA84" i="2"/>
  <c r="GA83" i="2" s="1"/>
  <c r="HF68" i="2"/>
  <c r="HF67" i="2" s="1"/>
  <c r="HF84" i="2"/>
  <c r="HF83" i="2" s="1"/>
  <c r="HF85" i="2" s="1"/>
  <c r="ET67" i="2"/>
  <c r="ET51" i="2"/>
  <c r="ET83" i="2"/>
  <c r="CX67" i="2"/>
  <c r="CX51" i="2"/>
  <c r="FG101" i="2"/>
  <c r="FG104" i="2" s="1"/>
  <c r="BC83" i="2"/>
  <c r="BC67" i="2"/>
  <c r="CG51" i="2"/>
  <c r="CG53" i="2" s="1"/>
  <c r="CE30" i="2"/>
  <c r="CE35" i="2" s="1"/>
  <c r="CE31" i="2"/>
  <c r="C30" i="2"/>
  <c r="C31" i="2"/>
  <c r="W27" i="2"/>
  <c r="II52" i="2"/>
  <c r="II51" i="2" s="1"/>
  <c r="II84" i="2"/>
  <c r="II83" i="2" s="1"/>
  <c r="II67" i="2"/>
  <c r="HS27" i="2"/>
  <c r="HS51" i="2"/>
  <c r="HC52" i="2"/>
  <c r="HC51" i="2" s="1"/>
  <c r="HC68" i="2"/>
  <c r="HC67" i="2" s="1"/>
  <c r="HC84" i="2"/>
  <c r="HC83" i="2" s="1"/>
  <c r="GM68" i="2"/>
  <c r="GM51" i="2"/>
  <c r="GM67" i="2"/>
  <c r="FG51" i="2"/>
  <c r="FG83" i="2"/>
  <c r="CW100" i="2"/>
  <c r="CW101" i="2"/>
  <c r="DO27" i="2"/>
  <c r="DO67" i="2"/>
  <c r="DO51" i="2"/>
  <c r="DO83" i="2"/>
  <c r="HE85" i="2"/>
  <c r="CO31" i="2"/>
  <c r="CO30" i="2"/>
  <c r="GH32" i="2"/>
  <c r="HJ32" i="2"/>
  <c r="IP32" i="2"/>
  <c r="GK32" i="2"/>
  <c r="HL32" i="2"/>
  <c r="IR32" i="2"/>
  <c r="GN32" i="2"/>
  <c r="HU32" i="2"/>
  <c r="GO32" i="2"/>
  <c r="HW32" i="2"/>
  <c r="FT32" i="2"/>
  <c r="GZ32" i="2"/>
  <c r="IB32" i="2"/>
  <c r="FV32" i="2"/>
  <c r="HD32" i="2"/>
  <c r="IE32" i="2"/>
  <c r="GT32" i="2"/>
  <c r="HH32" i="2"/>
  <c r="HB32" i="2"/>
  <c r="HE32" i="2"/>
  <c r="HG32" i="2"/>
  <c r="HK32" i="2"/>
  <c r="HM32" i="2"/>
  <c r="FU32" i="2"/>
  <c r="HT32" i="2"/>
  <c r="GG32" i="2"/>
  <c r="HZ32" i="2"/>
  <c r="GL32" i="2"/>
  <c r="IF32" i="2"/>
  <c r="HG67" i="2"/>
  <c r="HG69" i="2" s="1"/>
  <c r="AF100" i="2"/>
  <c r="AF101" i="2"/>
  <c r="AF104" i="2" s="1"/>
  <c r="AC31" i="2"/>
  <c r="AC30" i="2"/>
  <c r="E85" i="2"/>
  <c r="ES100" i="2"/>
  <c r="ES103" i="2" s="1"/>
  <c r="ES101" i="2"/>
  <c r="ES104" i="2" s="1"/>
  <c r="CG100" i="2"/>
  <c r="CG101" i="2"/>
  <c r="CG104" i="2" s="1"/>
  <c r="U100" i="2"/>
  <c r="U101" i="2"/>
  <c r="DH100" i="2"/>
  <c r="DH101" i="2"/>
  <c r="DH104" i="2" s="1"/>
  <c r="CR101" i="2"/>
  <c r="CR104" i="2" s="1"/>
  <c r="CR100" i="2"/>
  <c r="CR103" i="2" s="1"/>
  <c r="AV100" i="2"/>
  <c r="AV101" i="2"/>
  <c r="AV104" i="2" s="1"/>
  <c r="IL83" i="2"/>
  <c r="IQ32" i="2"/>
  <c r="DN83" i="2"/>
  <c r="DN85" i="2" s="1"/>
  <c r="G51" i="2"/>
  <c r="G53" i="2" s="1"/>
  <c r="IO32" i="2"/>
  <c r="FE31" i="2"/>
  <c r="FE30" i="2"/>
  <c r="EO31" i="2"/>
  <c r="EO30" i="2"/>
  <c r="DI31" i="2"/>
  <c r="DI30" i="2"/>
  <c r="CS31" i="2"/>
  <c r="CS30" i="2"/>
  <c r="BM31" i="2"/>
  <c r="BM30" i="2"/>
  <c r="AG31" i="2"/>
  <c r="AG30" i="2"/>
  <c r="Q31" i="2"/>
  <c r="Q30" i="2"/>
  <c r="Q35" i="2" s="1"/>
  <c r="EU27" i="2"/>
  <c r="IK27" i="2"/>
  <c r="HE27" i="2"/>
  <c r="FI27" i="2"/>
  <c r="EC27" i="2"/>
  <c r="CW27" i="2"/>
  <c r="BQ27" i="2"/>
  <c r="IG27" i="2"/>
  <c r="IG84" i="2"/>
  <c r="IG83" i="2" s="1"/>
  <c r="IG67" i="2"/>
  <c r="HQ27" i="2"/>
  <c r="HQ84" i="2"/>
  <c r="HQ83" i="2" s="1"/>
  <c r="HQ52" i="2"/>
  <c r="HQ51" i="2" s="1"/>
  <c r="HA27" i="2"/>
  <c r="HA52" i="2"/>
  <c r="HA51" i="2" s="1"/>
  <c r="HA67" i="2"/>
  <c r="GK27" i="2"/>
  <c r="GK67" i="2"/>
  <c r="GK68" i="2"/>
  <c r="GK84" i="2"/>
  <c r="GK83" i="2" s="1"/>
  <c r="EO51" i="2"/>
  <c r="EO83" i="2"/>
  <c r="DY51" i="2"/>
  <c r="DY83" i="2"/>
  <c r="GQ84" i="2"/>
  <c r="W83" i="2"/>
  <c r="IK68" i="2"/>
  <c r="IK67" i="2" s="1"/>
  <c r="HQ67" i="2"/>
  <c r="E51" i="2"/>
  <c r="IN32" i="2"/>
  <c r="GS32" i="2"/>
  <c r="BX100" i="2"/>
  <c r="BX103" i="2" s="1"/>
  <c r="IK84" i="2"/>
  <c r="IK83" i="2" s="1"/>
  <c r="IK85" i="2" s="1"/>
  <c r="CY67" i="2"/>
  <c r="G67" i="2"/>
  <c r="ID32" i="2"/>
  <c r="FC30" i="2"/>
  <c r="FC31" i="2"/>
  <c r="DW31" i="2"/>
  <c r="DW30" i="2"/>
  <c r="DG30" i="2"/>
  <c r="DG31" i="2"/>
  <c r="AE31" i="2"/>
  <c r="AE30" i="2"/>
  <c r="FQ30" i="2"/>
  <c r="FQ31" i="2"/>
  <c r="ES85" i="2"/>
  <c r="FW32" i="2"/>
  <c r="CB100" i="2"/>
  <c r="CB103" i="2" s="1"/>
  <c r="CB101" i="2"/>
  <c r="HF52" i="2"/>
  <c r="HF51" i="2" s="1"/>
  <c r="FD100" i="2"/>
  <c r="FD103" i="2" s="1"/>
  <c r="CC31" i="2"/>
  <c r="CC30" i="2"/>
  <c r="BQ102" i="2"/>
  <c r="FP100" i="2"/>
  <c r="FP103" i="2" s="1"/>
  <c r="FP101" i="2"/>
  <c r="FP104" i="2" s="1"/>
  <c r="EZ101" i="2"/>
  <c r="EZ104" i="2" s="1"/>
  <c r="EZ100" i="2"/>
  <c r="EJ100" i="2"/>
  <c r="EJ103" i="2" s="1"/>
  <c r="EJ101" i="2"/>
  <c r="DD100" i="2"/>
  <c r="DD103" i="2" s="1"/>
  <c r="DD101" i="2"/>
  <c r="DD104" i="2" s="1"/>
  <c r="L100" i="2"/>
  <c r="L103" i="2" s="1"/>
  <c r="L101" i="2"/>
  <c r="L104" i="2" s="1"/>
  <c r="II68" i="2"/>
  <c r="CY51" i="2"/>
  <c r="BC51" i="2"/>
  <c r="HY32" i="2"/>
  <c r="AM27" i="2"/>
  <c r="EZ83" i="2"/>
  <c r="AB83" i="2"/>
  <c r="DT51" i="2"/>
  <c r="EB27" i="2"/>
  <c r="D27" i="2"/>
  <c r="GA10" i="2"/>
  <c r="GA69" i="2" s="1"/>
  <c r="FZ10" i="2"/>
  <c r="DL102" i="2"/>
  <c r="AY102" i="2"/>
  <c r="EM104" i="2"/>
  <c r="BK104" i="2"/>
  <c r="D104" i="2"/>
  <c r="EX103" i="2"/>
  <c r="CP103" i="2"/>
  <c r="BM103" i="2"/>
  <c r="FP83" i="2"/>
  <c r="CB83" i="2"/>
  <c r="AR83" i="2"/>
  <c r="EZ51" i="2"/>
  <c r="S51" i="2"/>
  <c r="S53" i="2" s="1"/>
  <c r="EF31" i="2"/>
  <c r="AD31" i="2"/>
  <c r="AD30" i="2"/>
  <c r="AA27" i="2"/>
  <c r="O85" i="2"/>
  <c r="FD27" i="2"/>
  <c r="FD67" i="2"/>
  <c r="CR27" i="2"/>
  <c r="CR67" i="2"/>
  <c r="P27" i="2"/>
  <c r="P67" i="2"/>
  <c r="P69" i="2" s="1"/>
  <c r="FB85" i="2"/>
  <c r="EL69" i="2"/>
  <c r="DF85" i="2"/>
  <c r="BZ85" i="2"/>
  <c r="CS102" i="2"/>
  <c r="DE104" i="2"/>
  <c r="EA83" i="2"/>
  <c r="EZ67" i="2"/>
  <c r="BM67" i="2"/>
  <c r="AB67" i="2"/>
  <c r="AG51" i="2"/>
  <c r="P51" i="2"/>
  <c r="P53" i="2" s="1"/>
  <c r="AA30" i="2"/>
  <c r="AA31" i="2"/>
  <c r="IA27" i="2"/>
  <c r="II27" i="2"/>
  <c r="HC27" i="2"/>
  <c r="GM27" i="2"/>
  <c r="FW27" i="2"/>
  <c r="EQ27" i="2"/>
  <c r="EA27" i="2"/>
  <c r="DK27" i="2"/>
  <c r="CU27" i="2"/>
  <c r="BO27" i="2"/>
  <c r="AI27" i="2"/>
  <c r="S27" i="2"/>
  <c r="C27" i="2"/>
  <c r="EK53" i="2"/>
  <c r="DU53" i="2"/>
  <c r="DE53" i="2"/>
  <c r="HC32" i="2"/>
  <c r="GJ27" i="2"/>
  <c r="GJ52" i="2"/>
  <c r="GJ51" i="2" s="1"/>
  <c r="GJ68" i="2"/>
  <c r="GJ67" i="2" s="1"/>
  <c r="FT27" i="2"/>
  <c r="FT67" i="2"/>
  <c r="DX27" i="2"/>
  <c r="DX67" i="2"/>
  <c r="DX69" i="2" s="1"/>
  <c r="FL102" i="2"/>
  <c r="AN102" i="2"/>
  <c r="EP103" i="2"/>
  <c r="C83" i="2"/>
  <c r="CE67" i="2"/>
  <c r="CE69" i="2" s="1"/>
  <c r="CC104" i="2"/>
  <c r="DI103" i="2"/>
  <c r="CJ103" i="2"/>
  <c r="BJ103" i="2"/>
  <c r="BX83" i="2"/>
  <c r="IA68" i="2"/>
  <c r="IA67" i="2" s="1"/>
  <c r="AA67" i="2"/>
  <c r="CE51" i="2"/>
  <c r="O51" i="2"/>
  <c r="FL31" i="2"/>
  <c r="L27" i="2"/>
  <c r="GZ27" i="2"/>
  <c r="GZ68" i="2"/>
  <c r="GZ67" i="2" s="1"/>
  <c r="DH27" i="2"/>
  <c r="DH67" i="2"/>
  <c r="BL27" i="2"/>
  <c r="BL67" i="2"/>
  <c r="BL69" i="2" s="1"/>
  <c r="AF27" i="2"/>
  <c r="AF67" i="2"/>
  <c r="FF104" i="2"/>
  <c r="CD104" i="2"/>
  <c r="FQ103" i="2"/>
  <c r="DI83" i="2"/>
  <c r="FE102" i="2"/>
  <c r="CM102" i="2"/>
  <c r="AG102" i="2"/>
  <c r="EB101" i="2"/>
  <c r="EB104" i="2" s="1"/>
  <c r="AX101" i="2"/>
  <c r="FO100" i="2"/>
  <c r="GJ84" i="2"/>
  <c r="GJ83" i="2" s="1"/>
  <c r="EQ83" i="2"/>
  <c r="EQ85" i="2" s="1"/>
  <c r="FP67" i="2"/>
  <c r="FP69" i="2" s="1"/>
  <c r="CU67" i="2"/>
  <c r="CU69" i="2" s="1"/>
  <c r="CC67" i="2"/>
  <c r="AR67" i="2"/>
  <c r="HP52" i="2"/>
  <c r="HP51" i="2" s="1"/>
  <c r="AV51" i="2"/>
  <c r="FK31" i="2"/>
  <c r="AM31" i="2"/>
  <c r="EG30" i="2"/>
  <c r="EG31" i="2"/>
  <c r="CK31" i="2"/>
  <c r="CK30" i="2"/>
  <c r="BU31" i="2"/>
  <c r="BU30" i="2"/>
  <c r="AO30" i="2"/>
  <c r="AO31" i="2"/>
  <c r="BH27" i="2"/>
  <c r="K27" i="2"/>
  <c r="IL10" i="2"/>
  <c r="HF10" i="2"/>
  <c r="HF53" i="2" s="1"/>
  <c r="IF27" i="2"/>
  <c r="HL27" i="2"/>
  <c r="HL84" i="2"/>
  <c r="FY10" i="2"/>
  <c r="IB84" i="2"/>
  <c r="IB83" i="2" s="1"/>
  <c r="IB52" i="2"/>
  <c r="IB51" i="2" s="1"/>
  <c r="IK10" i="2"/>
  <c r="GO10" i="2"/>
  <c r="GO53" i="2" s="1"/>
  <c r="CK102" i="2"/>
  <c r="DZ101" i="2"/>
  <c r="DZ104" i="2" s="1"/>
  <c r="EY104" i="2"/>
  <c r="DC104" i="2"/>
  <c r="CS67" i="2"/>
  <c r="EA51" i="2"/>
  <c r="EA53" i="2" s="1"/>
  <c r="CY30" i="2"/>
  <c r="CY31" i="2"/>
  <c r="DD27" i="2"/>
  <c r="GE27" i="2"/>
  <c r="EI83" i="2"/>
  <c r="EI27" i="2"/>
  <c r="CM27" i="2"/>
  <c r="CM83" i="2"/>
  <c r="DQ69" i="2"/>
  <c r="BU69" i="2"/>
  <c r="Y85" i="2"/>
  <c r="EW102" i="2"/>
  <c r="CF102" i="2"/>
  <c r="Y102" i="2"/>
  <c r="BY101" i="2"/>
  <c r="BY104" i="2" s="1"/>
  <c r="AU101" i="2"/>
  <c r="AU104" i="2" s="1"/>
  <c r="FL100" i="2"/>
  <c r="FL103" i="2" s="1"/>
  <c r="EI100" i="2"/>
  <c r="DC100" i="2"/>
  <c r="AW103" i="2"/>
  <c r="Z103" i="2"/>
  <c r="EX104" i="2"/>
  <c r="EH104" i="2"/>
  <c r="DB104" i="2"/>
  <c r="CL101" i="2"/>
  <c r="CL100" i="2"/>
  <c r="BV104" i="2"/>
  <c r="BF104" i="2"/>
  <c r="Z104" i="2"/>
  <c r="J101" i="2"/>
  <c r="J104" i="2" s="1"/>
  <c r="J100" i="2"/>
  <c r="J103" i="2" s="1"/>
  <c r="EN83" i="2"/>
  <c r="P83" i="2"/>
  <c r="CQ67" i="2"/>
  <c r="BG67" i="2"/>
  <c r="HL52" i="2"/>
  <c r="HL51" i="2" s="1"/>
  <c r="DI51" i="2"/>
  <c r="CR51" i="2"/>
  <c r="K51" i="2"/>
  <c r="DO31" i="2"/>
  <c r="BD30" i="2"/>
  <c r="W30" i="2"/>
  <c r="IR27" i="2"/>
  <c r="IR84" i="2"/>
  <c r="IR83" i="2"/>
  <c r="GV84" i="2"/>
  <c r="GV83" i="2" s="1"/>
  <c r="GV27" i="2"/>
  <c r="EY102" i="2"/>
  <c r="BZ104" i="2"/>
  <c r="FM103" i="2"/>
  <c r="FO104" i="2"/>
  <c r="BW104" i="2"/>
  <c r="GZ84" i="2"/>
  <c r="GZ83" i="2" s="1"/>
  <c r="BH67" i="2"/>
  <c r="IF52" i="2"/>
  <c r="IF51" i="2" s="1"/>
  <c r="CB51" i="2"/>
  <c r="GU67" i="2"/>
  <c r="DC27" i="2"/>
  <c r="DC83" i="2"/>
  <c r="BW83" i="2"/>
  <c r="BW27" i="2"/>
  <c r="DA69" i="2"/>
  <c r="CK69" i="2"/>
  <c r="BE85" i="2"/>
  <c r="EG102" i="2"/>
  <c r="CE102" i="2"/>
  <c r="I102" i="2"/>
  <c r="CS104" i="2"/>
  <c r="EH103" i="2"/>
  <c r="AO103" i="2"/>
  <c r="HP84" i="2"/>
  <c r="HP83" i="2" s="1"/>
  <c r="GE84" i="2"/>
  <c r="GE83" i="2" s="1"/>
  <c r="FW83" i="2"/>
  <c r="AY83" i="2"/>
  <c r="AY85" i="2" s="1"/>
  <c r="DH51" i="2"/>
  <c r="AR51" i="2"/>
  <c r="AA51" i="2"/>
  <c r="X31" i="2"/>
  <c r="HK27" i="2"/>
  <c r="Y27" i="2"/>
  <c r="I27" i="2"/>
  <c r="GQ10" i="2"/>
  <c r="BT30" i="2"/>
  <c r="BT31" i="2"/>
  <c r="AN30" i="2"/>
  <c r="AN31" i="2"/>
  <c r="H31" i="2"/>
  <c r="H30" i="2"/>
  <c r="AA102" i="2"/>
  <c r="HL83" i="2"/>
  <c r="DP31" i="2"/>
  <c r="EY83" i="2"/>
  <c r="EY27" i="2"/>
  <c r="EF102" i="2"/>
  <c r="BU102" i="2"/>
  <c r="H102" i="2"/>
  <c r="FE103" i="2"/>
  <c r="DA103" i="2"/>
  <c r="FD83" i="2"/>
  <c r="AF83" i="2"/>
  <c r="DG67" i="2"/>
  <c r="BW67" i="2"/>
  <c r="DX51" i="2"/>
  <c r="AQ51" i="2"/>
  <c r="EW30" i="2"/>
  <c r="GP10" i="2"/>
  <c r="HT27" i="2"/>
  <c r="FH27" i="2"/>
  <c r="ER27" i="2"/>
  <c r="DL27" i="2"/>
  <c r="CF27" i="2"/>
  <c r="BP27" i="2"/>
  <c r="EP10" i="2"/>
  <c r="EP53" i="2" s="1"/>
  <c r="DZ10" i="2"/>
  <c r="DZ85" i="2" s="1"/>
  <c r="DJ10" i="2"/>
  <c r="DJ85" i="2" s="1"/>
  <c r="CT10" i="2"/>
  <c r="CT53" i="2" s="1"/>
  <c r="BN10" i="2"/>
  <c r="BN53" i="2" s="1"/>
  <c r="AX10" i="2"/>
  <c r="AX85" i="2" s="1"/>
  <c r="R10" i="2"/>
  <c r="R53" i="2" s="1"/>
  <c r="BG104" i="2"/>
  <c r="L31" i="2"/>
  <c r="IL27" i="2"/>
  <c r="HV27" i="2"/>
  <c r="HF27" i="2"/>
  <c r="GP27" i="2"/>
  <c r="FZ27" i="2"/>
  <c r="FJ27" i="2"/>
  <c r="ET27" i="2"/>
  <c r="ED27" i="2"/>
  <c r="DN27" i="2"/>
  <c r="CX27" i="2"/>
  <c r="CH27" i="2"/>
  <c r="BR27" i="2"/>
  <c r="BB27" i="2"/>
  <c r="AL27" i="2"/>
  <c r="V27" i="2"/>
  <c r="F27" i="2"/>
  <c r="DZ27" i="2"/>
  <c r="R27" i="2"/>
  <c r="HW10" i="2"/>
  <c r="HW53" i="2" s="1"/>
  <c r="DX10" i="2"/>
  <c r="DX85" i="2" s="1"/>
  <c r="DH10" i="2"/>
  <c r="DH85" i="2" s="1"/>
  <c r="CR10" i="2"/>
  <c r="CR85" i="2" s="1"/>
  <c r="BL10" i="2"/>
  <c r="BL85" i="2" s="1"/>
  <c r="AF10" i="2"/>
  <c r="P10" i="2"/>
  <c r="P85" i="2" s="1"/>
  <c r="FP10" i="2"/>
  <c r="EZ10" i="2"/>
  <c r="EJ10" i="2"/>
  <c r="EJ85" i="2" s="1"/>
  <c r="DT10" i="2"/>
  <c r="DT85" i="2" s="1"/>
  <c r="DD10" i="2"/>
  <c r="CN10" i="2"/>
  <c r="BX10" i="2"/>
  <c r="BX53" i="2" s="1"/>
  <c r="BH10" i="2"/>
  <c r="BH53" i="2" s="1"/>
  <c r="AR10" i="2"/>
  <c r="AR85" i="2" s="1"/>
  <c r="AB10" i="2"/>
  <c r="L10" i="2"/>
  <c r="IM10" i="2"/>
  <c r="DT31" i="2"/>
  <c r="DT36" i="2" s="1"/>
  <c r="CN31" i="2"/>
  <c r="CN36" i="2" s="1"/>
  <c r="BQ31" i="2"/>
  <c r="ID27" i="2"/>
  <c r="HN27" i="2"/>
  <c r="GX27" i="2"/>
  <c r="GH27" i="2"/>
  <c r="FR27" i="2"/>
  <c r="FB27" i="2"/>
  <c r="EL27" i="2"/>
  <c r="DV27" i="2"/>
  <c r="DF27" i="2"/>
  <c r="CP27" i="2"/>
  <c r="BZ27" i="2"/>
  <c r="IP27" i="2"/>
  <c r="HJ27" i="2"/>
  <c r="GD27" i="2"/>
  <c r="EH27" i="2"/>
  <c r="DB27" i="2"/>
  <c r="BV27" i="2"/>
  <c r="AP27" i="2"/>
  <c r="J27" i="2"/>
  <c r="FL10" i="2"/>
  <c r="FL69" i="2" s="1"/>
  <c r="EV10" i="2"/>
  <c r="EF10" i="2"/>
  <c r="EF69" i="2" s="1"/>
  <c r="DP10" i="2"/>
  <c r="DP69" i="2" s="1"/>
  <c r="CZ10" i="2"/>
  <c r="CZ69" i="2" s="1"/>
  <c r="CJ10" i="2"/>
  <c r="CJ69" i="2" s="1"/>
  <c r="BT10" i="2"/>
  <c r="BT69" i="2" s="1"/>
  <c r="BD10" i="2"/>
  <c r="BD69" i="2" s="1"/>
  <c r="AN10" i="2"/>
  <c r="AN85" i="2" s="1"/>
  <c r="X10" i="2"/>
  <c r="X69" i="2" s="1"/>
  <c r="H10" i="2"/>
  <c r="H69" i="2" s="1"/>
  <c r="GB32" i="2"/>
  <c r="HY27" i="2"/>
  <c r="HI27" i="2"/>
  <c r="GC27" i="2"/>
  <c r="EG27" i="2"/>
  <c r="DQ27" i="2"/>
  <c r="DA27" i="2"/>
  <c r="BE27" i="2"/>
  <c r="AO27" i="2"/>
  <c r="HG10" i="2"/>
  <c r="HG53" i="2" s="1"/>
  <c r="FK10" i="2"/>
  <c r="FK69" i="2" s="1"/>
  <c r="EU10" i="2"/>
  <c r="EE10" i="2"/>
  <c r="EE69" i="2" s="1"/>
  <c r="DO10" i="2"/>
  <c r="DO85" i="2" s="1"/>
  <c r="CY10" i="2"/>
  <c r="CY85" i="2" s="1"/>
  <c r="CI10" i="2"/>
  <c r="CI69" i="2" s="1"/>
  <c r="BS10" i="2"/>
  <c r="BS69" i="2" s="1"/>
  <c r="BC10" i="2"/>
  <c r="AM10" i="2"/>
  <c r="AM53" i="2" s="1"/>
  <c r="W10" i="2"/>
  <c r="G10" i="2"/>
  <c r="G69" i="2" s="1"/>
  <c r="AG103" i="2"/>
  <c r="ET31" i="2"/>
  <c r="BH31" i="2"/>
  <c r="FJ10" i="2"/>
  <c r="FJ53" i="2" s="1"/>
  <c r="ET10" i="2"/>
  <c r="ET69" i="2" s="1"/>
  <c r="ED10" i="2"/>
  <c r="ED85" i="2" s="1"/>
  <c r="DN10" i="2"/>
  <c r="DN69" i="2" s="1"/>
  <c r="CX10" i="2"/>
  <c r="CX85" i="2" s="1"/>
  <c r="CH10" i="2"/>
  <c r="CH69" i="2" s="1"/>
  <c r="BR10" i="2"/>
  <c r="BB10" i="2"/>
  <c r="BB69" i="2" s="1"/>
  <c r="AL10" i="2"/>
  <c r="AL53" i="2" s="1"/>
  <c r="V10" i="2"/>
  <c r="F10" i="2"/>
  <c r="F85" i="2" s="1"/>
  <c r="T53" i="2"/>
  <c r="AY122" i="2"/>
  <c r="IG4" i="2"/>
  <c r="C53" i="2"/>
  <c r="DK85" i="2"/>
  <c r="BO85" i="2"/>
  <c r="AI85" i="2"/>
  <c r="FG69" i="2"/>
  <c r="AI69" i="2"/>
  <c r="DJ69" i="2"/>
  <c r="AY120" i="2"/>
  <c r="BP69" i="2"/>
  <c r="EB53" i="2"/>
  <c r="ER85" i="2"/>
  <c r="BO69" i="2"/>
  <c r="GS4" i="2"/>
  <c r="BR85" i="2"/>
  <c r="DK69" i="2"/>
  <c r="AY69" i="2"/>
  <c r="CX69" i="2"/>
  <c r="CU85" i="2"/>
  <c r="DJ53" i="2"/>
  <c r="AZ53" i="2"/>
  <c r="HF4" i="2"/>
  <c r="GG53" i="2"/>
  <c r="Y53" i="2"/>
  <c r="HD85" i="2"/>
  <c r="FH85" i="2"/>
  <c r="DL85" i="2"/>
  <c r="BP85" i="2"/>
  <c r="AZ85" i="2"/>
  <c r="T85" i="2"/>
  <c r="IS69" i="2"/>
  <c r="DL69" i="2"/>
  <c r="FY4" i="2"/>
  <c r="GV8" i="2"/>
  <c r="GV10" i="2" s="1"/>
  <c r="GV85" i="2" s="1"/>
  <c r="EB85" i="2"/>
  <c r="FF10" i="2"/>
  <c r="FF69" i="2" s="1"/>
  <c r="CD10" i="2"/>
  <c r="CD85" i="2" s="1"/>
  <c r="AJ85" i="2"/>
  <c r="IS53" i="2"/>
  <c r="S69" i="2"/>
  <c r="FT14" i="2"/>
  <c r="GW53" i="2"/>
  <c r="BN85" i="2"/>
  <c r="FZ85" i="2"/>
  <c r="HW4" i="2"/>
  <c r="FL53" i="2"/>
  <c r="X53" i="2"/>
  <c r="CV85" i="2"/>
  <c r="FM69" i="2"/>
  <c r="HM69" i="2"/>
  <c r="IL53" i="2"/>
  <c r="EU53" i="2"/>
  <c r="GV4" i="2"/>
  <c r="EA69" i="2"/>
  <c r="GG69" i="2"/>
  <c r="CX53" i="2"/>
  <c r="BR53" i="2"/>
  <c r="F53" i="2"/>
  <c r="GQ4" i="2"/>
  <c r="IA4" i="2"/>
  <c r="GU4" i="2"/>
  <c r="FX85" i="2"/>
  <c r="DZ69" i="2"/>
  <c r="HA4" i="2"/>
  <c r="IJ4" i="2"/>
  <c r="HD4" i="2"/>
  <c r="DM85" i="2"/>
  <c r="AX53" i="2"/>
  <c r="AX69" i="2"/>
  <c r="GA4" i="2"/>
  <c r="BB123" i="2"/>
  <c r="BK53" i="2"/>
  <c r="BK85" i="2"/>
  <c r="EQ53" i="2"/>
  <c r="R85" i="2"/>
  <c r="U69" i="2"/>
  <c r="EK85" i="2"/>
  <c r="GA53" i="2"/>
  <c r="DM53" i="2"/>
  <c r="U53" i="2"/>
  <c r="FX53" i="2"/>
  <c r="IR8" i="2"/>
  <c r="IR10" i="2" s="1"/>
  <c r="IR53" i="2" s="1"/>
  <c r="IB8" i="2"/>
  <c r="IB10" i="2" s="1"/>
  <c r="IB85" i="2" s="1"/>
  <c r="HL8" i="2"/>
  <c r="HL10" i="2" s="1"/>
  <c r="GF8" i="2"/>
  <c r="GF10" i="2" s="1"/>
  <c r="GF53" i="2" s="1"/>
  <c r="W53" i="2"/>
  <c r="GF4" i="2"/>
  <c r="EL85" i="2"/>
  <c r="EA85" i="2"/>
  <c r="S85" i="2"/>
  <c r="EP85" i="2"/>
  <c r="GN4" i="2"/>
  <c r="HT85" i="2"/>
  <c r="FH69" i="2"/>
  <c r="HD53" i="2"/>
  <c r="II4" i="2"/>
  <c r="HS4" i="2"/>
  <c r="HC4" i="2"/>
  <c r="GM4" i="2"/>
  <c r="W69" i="2"/>
  <c r="DZ53" i="2"/>
  <c r="IM4" i="2"/>
  <c r="HE53" i="2"/>
  <c r="ER69" i="2"/>
  <c r="AJ69" i="2"/>
  <c r="GR4" i="2"/>
  <c r="IH4" i="2"/>
  <c r="GL4" i="2"/>
  <c r="EP69" i="2"/>
  <c r="R69" i="2"/>
  <c r="CO53" i="2"/>
  <c r="GH4" i="2"/>
  <c r="IM69" i="2"/>
  <c r="GC4" i="2"/>
  <c r="HV4" i="2"/>
  <c r="DM69" i="2"/>
  <c r="O53" i="2"/>
  <c r="BY85" i="2"/>
  <c r="EF85" i="2"/>
  <c r="DP85" i="2"/>
  <c r="CJ85" i="2"/>
  <c r="BT85" i="2"/>
  <c r="CF53" i="2"/>
  <c r="HC8" i="2"/>
  <c r="HC10" i="2" s="1"/>
  <c r="HC69" i="2" s="1"/>
  <c r="HN4" i="2"/>
  <c r="HB4" i="2"/>
  <c r="HF69" i="2"/>
  <c r="ET85" i="2"/>
  <c r="BU85" i="2"/>
  <c r="GA85" i="2"/>
  <c r="W85" i="2"/>
  <c r="CE53" i="2"/>
  <c r="IH8" i="2"/>
  <c r="IH10" i="2" s="1"/>
  <c r="IH69" i="2" s="1"/>
  <c r="EV85" i="2"/>
  <c r="EV69" i="2"/>
  <c r="AD53" i="2"/>
  <c r="AD85" i="2"/>
  <c r="BI85" i="2"/>
  <c r="BI53" i="2"/>
  <c r="AS53" i="2"/>
  <c r="AS85" i="2"/>
  <c r="AC85" i="2"/>
  <c r="AC53" i="2"/>
  <c r="CP53" i="2"/>
  <c r="CP85" i="2"/>
  <c r="BJ69" i="2"/>
  <c r="BJ85" i="2"/>
  <c r="BZ53" i="2"/>
  <c r="ED69" i="2"/>
  <c r="IL4" i="2"/>
  <c r="HT4" i="2"/>
  <c r="FX4" i="2"/>
  <c r="CG69" i="2"/>
  <c r="CG85" i="2"/>
  <c r="FM85" i="2"/>
  <c r="EG85" i="2"/>
  <c r="DQ85" i="2"/>
  <c r="DA85" i="2"/>
  <c r="CK85" i="2"/>
  <c r="AO85" i="2"/>
  <c r="FI69" i="2"/>
  <c r="Y69" i="2"/>
  <c r="FY69" i="2"/>
  <c r="BA69" i="2"/>
  <c r="AK69" i="2"/>
  <c r="IL85" i="2"/>
  <c r="DV85" i="2"/>
  <c r="DV69" i="2"/>
  <c r="DO69" i="2"/>
  <c r="CQ53" i="2"/>
  <c r="M85" i="2"/>
  <c r="M53" i="2"/>
  <c r="DF69" i="2"/>
  <c r="AT85" i="2"/>
  <c r="EE85" i="2"/>
  <c r="BC85" i="2"/>
  <c r="ES69" i="2"/>
  <c r="EG53" i="2"/>
  <c r="FY14" i="2"/>
  <c r="EL53" i="2"/>
  <c r="V85" i="2"/>
  <c r="BE53" i="2"/>
  <c r="EU85" i="2"/>
  <c r="EU69" i="2"/>
  <c r="GP4" i="2"/>
  <c r="CW85" i="2"/>
  <c r="FY85" i="2"/>
  <c r="BQ85" i="2"/>
  <c r="BA85" i="2"/>
  <c r="EQ69" i="2"/>
  <c r="IM53" i="2"/>
  <c r="EV53" i="2"/>
  <c r="EF53" i="2"/>
  <c r="DP53" i="2"/>
  <c r="CZ53" i="2"/>
  <c r="BT53" i="2"/>
  <c r="FJ69" i="2"/>
  <c r="FJ85" i="2"/>
  <c r="AL85" i="2"/>
  <c r="HU85" i="2"/>
  <c r="HW69" i="2"/>
  <c r="FQ53" i="2"/>
  <c r="FB53" i="2"/>
  <c r="DF53" i="2"/>
  <c r="BJ53" i="2"/>
  <c r="AT53" i="2"/>
  <c r="N53" i="2"/>
  <c r="EW85" i="2"/>
  <c r="EW53" i="2"/>
  <c r="EW69" i="2"/>
  <c r="CY53" i="2"/>
  <c r="CI53" i="2"/>
  <c r="BC53" i="2"/>
  <c r="EW15" i="2"/>
  <c r="FA85" i="2"/>
  <c r="FA53" i="2"/>
  <c r="FR53" i="2"/>
  <c r="GO85" i="2"/>
  <c r="E69" i="2"/>
  <c r="CQ69" i="2"/>
  <c r="BK69" i="2"/>
  <c r="O69" i="2"/>
  <c r="DV53" i="2"/>
  <c r="HT53" i="2"/>
  <c r="DN53" i="2"/>
  <c r="V53" i="2"/>
  <c r="FR69" i="2"/>
  <c r="FB69" i="2"/>
  <c r="CP69" i="2"/>
  <c r="BZ69" i="2"/>
  <c r="AD69" i="2"/>
  <c r="N69" i="2"/>
  <c r="DQ53" i="2"/>
  <c r="ES53" i="2"/>
  <c r="EC53" i="2"/>
  <c r="CW53" i="2"/>
  <c r="BQ53" i="2"/>
  <c r="BA53" i="2"/>
  <c r="AK53" i="2"/>
  <c r="E53" i="2"/>
  <c r="GX4" i="2"/>
  <c r="HU4" i="2"/>
  <c r="FG85" i="2"/>
  <c r="C85" i="2"/>
  <c r="GW69" i="2"/>
  <c r="GO4" i="2"/>
  <c r="AY123" i="2"/>
  <c r="CV69" i="2"/>
  <c r="IC69" i="2"/>
  <c r="DH69" i="2"/>
  <c r="AF69" i="2"/>
  <c r="HM53" i="2"/>
  <c r="DX53" i="2"/>
  <c r="DH53" i="2"/>
  <c r="AF53" i="2"/>
  <c r="HL4" i="2"/>
  <c r="HG4" i="2"/>
  <c r="IQ4" i="2"/>
  <c r="HK4" i="2"/>
  <c r="GE4" i="2"/>
  <c r="HS8" i="2"/>
  <c r="HS10" i="2" s="1"/>
  <c r="HS69" i="2" s="1"/>
  <c r="FQ69" i="2"/>
  <c r="EK69" i="2"/>
  <c r="CO69" i="2"/>
  <c r="BI69" i="2"/>
  <c r="M69" i="2"/>
  <c r="IB4" i="2"/>
  <c r="CF85" i="2"/>
  <c r="DE85" i="2"/>
  <c r="GQ53" i="2"/>
  <c r="FA69" i="2"/>
  <c r="DE69" i="2"/>
  <c r="BY69" i="2"/>
  <c r="AS69" i="2"/>
  <c r="AC69" i="2"/>
  <c r="GL8" i="2"/>
  <c r="GL10" i="2" s="1"/>
  <c r="IK4" i="2"/>
  <c r="HR4" i="2"/>
  <c r="IR4" i="2"/>
  <c r="CE85" i="2"/>
  <c r="IC85" i="2"/>
  <c r="HM85" i="2"/>
  <c r="GP53" i="2"/>
  <c r="FY53" i="2"/>
  <c r="IO4" i="2"/>
  <c r="HY4" i="2"/>
  <c r="HI4" i="2"/>
  <c r="AZ121" i="2"/>
  <c r="GG85" i="2"/>
  <c r="BE69" i="2"/>
  <c r="DA53" i="2"/>
  <c r="CK53" i="2"/>
  <c r="BU53" i="2"/>
  <c r="AO53" i="2"/>
  <c r="HE4" i="2"/>
  <c r="AL100" i="2"/>
  <c r="AL103" i="2" s="1"/>
  <c r="AL102" i="2"/>
  <c r="AL101" i="2"/>
  <c r="AL104" i="2" s="1"/>
  <c r="AZ122" i="2"/>
  <c r="AY121" i="2"/>
  <c r="FJ100" i="2"/>
  <c r="FJ103" i="2" s="1"/>
  <c r="FJ102" i="2"/>
  <c r="FJ101" i="2"/>
  <c r="FJ104" i="2" s="1"/>
  <c r="ED100" i="2"/>
  <c r="ED103" i="2" s="1"/>
  <c r="ED101" i="2"/>
  <c r="ED104" i="2" s="1"/>
  <c r="CX100" i="2"/>
  <c r="CX103" i="2" s="1"/>
  <c r="CX102" i="2"/>
  <c r="CX101" i="2"/>
  <c r="CX104" i="2" s="1"/>
  <c r="V100" i="2"/>
  <c r="V103" i="2" s="1"/>
  <c r="V102" i="2"/>
  <c r="FZ4" i="2"/>
  <c r="GF14" i="2"/>
  <c r="HG14" i="2"/>
  <c r="HL14" i="2"/>
  <c r="HR14" i="2"/>
  <c r="CD34" i="2"/>
  <c r="ET100" i="2"/>
  <c r="ET103" i="2" s="1"/>
  <c r="ET102" i="2"/>
  <c r="CH100" i="2"/>
  <c r="CH103" i="2" s="1"/>
  <c r="CH102" i="2"/>
  <c r="BR100" i="2"/>
  <c r="BR103" i="2" s="1"/>
  <c r="BR101" i="2"/>
  <c r="BR104" i="2" s="1"/>
  <c r="F100" i="2"/>
  <c r="F103" i="2" s="1"/>
  <c r="F101" i="2"/>
  <c r="F104" i="2" s="1"/>
  <c r="DW103" i="2"/>
  <c r="ED102" i="2"/>
  <c r="F102" i="2"/>
  <c r="DN101" i="2"/>
  <c r="DN104" i="2" s="1"/>
  <c r="FP85" i="2"/>
  <c r="FP53" i="2"/>
  <c r="EZ85" i="2"/>
  <c r="EZ53" i="2"/>
  <c r="DD53" i="2"/>
  <c r="DD85" i="2"/>
  <c r="CN53" i="2"/>
  <c r="CN85" i="2"/>
  <c r="BH85" i="2"/>
  <c r="AB53" i="2"/>
  <c r="AB85" i="2"/>
  <c r="AB69" i="2"/>
  <c r="L85" i="2"/>
  <c r="L53" i="2"/>
  <c r="FA104" i="2"/>
  <c r="DW104" i="2"/>
  <c r="CQ104" i="2"/>
  <c r="AG104" i="2"/>
  <c r="EM103" i="2"/>
  <c r="DE103" i="2"/>
  <c r="AF103" i="2"/>
  <c r="FF102" i="2"/>
  <c r="DN102" i="2"/>
  <c r="BV102" i="2"/>
  <c r="AH102" i="2"/>
  <c r="BI104" i="2"/>
  <c r="FO103" i="2"/>
  <c r="EO103" i="2"/>
  <c r="CO103" i="2"/>
  <c r="P103" i="2"/>
  <c r="BH104" i="2"/>
  <c r="FN103" i="2"/>
  <c r="EN103" i="2"/>
  <c r="DJ103" i="2"/>
  <c r="AN103" i="2"/>
  <c r="FR102" i="2"/>
  <c r="FR100" i="2"/>
  <c r="FR103" i="2" s="1"/>
  <c r="FB102" i="2"/>
  <c r="FB101" i="2"/>
  <c r="FB104" i="2" s="1"/>
  <c r="EL102" i="2"/>
  <c r="EL100" i="2"/>
  <c r="EL103" i="2" s="1"/>
  <c r="DV102" i="2"/>
  <c r="DV101" i="2"/>
  <c r="DV104" i="2" s="1"/>
  <c r="DF102" i="2"/>
  <c r="DF100" i="2"/>
  <c r="DF103" i="2" s="1"/>
  <c r="CP102" i="2"/>
  <c r="CP101" i="2"/>
  <c r="CP104" i="2" s="1"/>
  <c r="BZ102" i="2"/>
  <c r="BZ100" i="2"/>
  <c r="BZ103" i="2" s="1"/>
  <c r="BJ102" i="2"/>
  <c r="BJ101" i="2"/>
  <c r="BJ104" i="2" s="1"/>
  <c r="AT102" i="2"/>
  <c r="AT100" i="2"/>
  <c r="AT103" i="2" s="1"/>
  <c r="AD102" i="2"/>
  <c r="AD101" i="2"/>
  <c r="AD104" i="2" s="1"/>
  <c r="N102" i="2"/>
  <c r="N100" i="2"/>
  <c r="N103" i="2" s="1"/>
  <c r="AA104" i="2"/>
  <c r="EI103" i="2"/>
  <c r="CS103" i="2"/>
  <c r="BG103" i="2"/>
  <c r="EX102" i="2"/>
  <c r="DJ102" i="2"/>
  <c r="BR102" i="2"/>
  <c r="CW104" i="2"/>
  <c r="CB104" i="2"/>
  <c r="W104" i="2"/>
  <c r="BI103" i="2"/>
  <c r="BH34" i="2"/>
  <c r="BR34" i="2"/>
  <c r="EJ34" i="2"/>
  <c r="BH35" i="2"/>
  <c r="BM36" i="2"/>
  <c r="Q34" i="2"/>
  <c r="BS34" i="2"/>
  <c r="CK34" i="2"/>
  <c r="DT34" i="2"/>
  <c r="AR35" i="2"/>
  <c r="BC34" i="2"/>
  <c r="BU34" i="2"/>
  <c r="FE34" i="2"/>
  <c r="L35" i="2"/>
  <c r="CS35" i="2"/>
  <c r="AL34" i="2"/>
  <c r="BD34" i="2"/>
  <c r="BV34" i="2"/>
  <c r="CN34" i="2"/>
  <c r="DW34" i="2"/>
  <c r="DD34" i="2"/>
  <c r="EV34" i="2"/>
  <c r="FP34" i="2"/>
  <c r="F35" i="2"/>
  <c r="AB35" i="2"/>
  <c r="BR35" i="2"/>
  <c r="L36" i="2"/>
  <c r="AW36" i="2"/>
  <c r="R40" i="2"/>
  <c r="DW40" i="2"/>
  <c r="EP40" i="2"/>
  <c r="U34" i="2"/>
  <c r="AS34" i="2"/>
  <c r="BQ34" i="2"/>
  <c r="DP34" i="2"/>
  <c r="FK34" i="2"/>
  <c r="DO35" i="2"/>
  <c r="AX40" i="2"/>
  <c r="CK40" i="2"/>
  <c r="CW34" i="2"/>
  <c r="DY34" i="2"/>
  <c r="EU34" i="2"/>
  <c r="AP35" i="2"/>
  <c r="EH35" i="2"/>
  <c r="BD36" i="2"/>
  <c r="CS36" i="2"/>
  <c r="DN36" i="2"/>
  <c r="BE40" i="2"/>
  <c r="CT40" i="2"/>
  <c r="FC40" i="2"/>
  <c r="AB34" i="2"/>
  <c r="BF34" i="2"/>
  <c r="CH34" i="2"/>
  <c r="DL34" i="2"/>
  <c r="FL34" i="2"/>
  <c r="AS35" i="2"/>
  <c r="DR35" i="2"/>
  <c r="F36" i="2"/>
  <c r="BU36" i="2"/>
  <c r="EK36" i="2"/>
  <c r="DI40" i="2"/>
  <c r="EY40" i="2"/>
  <c r="C34" i="2"/>
  <c r="AC34" i="2"/>
  <c r="CI34" i="2"/>
  <c r="DM34" i="2"/>
  <c r="EO34" i="2"/>
  <c r="FM34" i="2"/>
  <c r="H36" i="2"/>
  <c r="DO36" i="2"/>
  <c r="Y40" i="2"/>
  <c r="DJ40" i="2"/>
  <c r="D34" i="2"/>
  <c r="CL34" i="2"/>
  <c r="DN34" i="2"/>
  <c r="FN34" i="2"/>
  <c r="BV35" i="2"/>
  <c r="CV35" i="2"/>
  <c r="DT35" i="2"/>
  <c r="FP35" i="2"/>
  <c r="I36" i="2"/>
  <c r="AG36" i="2"/>
  <c r="BB36" i="2"/>
  <c r="BX36" i="2"/>
  <c r="DP36" i="2"/>
  <c r="FI36" i="2"/>
  <c r="AU40" i="2"/>
  <c r="DK40" i="2"/>
  <c r="F34" i="2"/>
  <c r="AG34" i="2"/>
  <c r="BM34" i="2"/>
  <c r="CQ34" i="2"/>
  <c r="DQ34" i="2"/>
  <c r="ES34" i="2"/>
  <c r="FQ34" i="2"/>
  <c r="X35" i="2"/>
  <c r="BX35" i="2"/>
  <c r="CY35" i="2"/>
  <c r="J34" i="2"/>
  <c r="AO34" i="2"/>
  <c r="BP34" i="2"/>
  <c r="CV34" i="2"/>
  <c r="EX34" i="2"/>
  <c r="BD35" i="2"/>
  <c r="DB35" i="2"/>
  <c r="L34" i="2"/>
  <c r="AP34" i="2"/>
  <c r="BT34" i="2"/>
  <c r="CX34" i="2"/>
  <c r="AG35" i="2"/>
  <c r="BE35" i="2"/>
  <c r="EZ35" i="2"/>
  <c r="AN36" i="2"/>
  <c r="DY36" i="2"/>
  <c r="EU36" i="2"/>
  <c r="AH40" i="2"/>
  <c r="CA40" i="2"/>
  <c r="DS40" i="2"/>
  <c r="EO40" i="2"/>
  <c r="AU34" i="2"/>
  <c r="CO34" i="2"/>
  <c r="EF34" i="2"/>
  <c r="CJ35" i="2"/>
  <c r="DW35" i="2"/>
  <c r="CO36" i="2"/>
  <c r="EW36" i="2"/>
  <c r="CE40" i="2"/>
  <c r="DG40" i="2"/>
  <c r="FO40" i="2"/>
  <c r="AW34" i="2"/>
  <c r="CS34" i="2"/>
  <c r="EG34" i="2"/>
  <c r="BB35" i="2"/>
  <c r="CK35" i="2"/>
  <c r="DY35" i="2"/>
  <c r="BP36" i="2"/>
  <c r="DW36" i="2"/>
  <c r="AA40" i="2"/>
  <c r="EM40" i="2"/>
  <c r="G34" i="2"/>
  <c r="AY34" i="2"/>
  <c r="CY34" i="2"/>
  <c r="EI34" i="2"/>
  <c r="O35" i="2"/>
  <c r="BF35" i="2"/>
  <c r="CO35" i="2"/>
  <c r="EF35" i="2"/>
  <c r="FL35" i="2"/>
  <c r="M36" i="2"/>
  <c r="AO36" i="2"/>
  <c r="BR36" i="2"/>
  <c r="CW36" i="2"/>
  <c r="H34" i="2"/>
  <c r="BB34" i="2"/>
  <c r="CZ34" i="2"/>
  <c r="ER34" i="2"/>
  <c r="CX35" i="2"/>
  <c r="EG35" i="2"/>
  <c r="FQ35" i="2"/>
  <c r="BS36" i="2"/>
  <c r="CX36" i="2"/>
  <c r="M34" i="2"/>
  <c r="BE34" i="2"/>
  <c r="DA34" i="2"/>
  <c r="ET34" i="2"/>
  <c r="CZ35" i="2"/>
  <c r="EJ35" i="2"/>
  <c r="Q36" i="2"/>
  <c r="AR36" i="2"/>
  <c r="BT36" i="2"/>
  <c r="CZ36" i="2"/>
  <c r="FE36" i="2"/>
  <c r="F40" i="2"/>
  <c r="AG40" i="2"/>
  <c r="BJ40" i="2"/>
  <c r="CP40" i="2"/>
  <c r="DQ40" i="2"/>
  <c r="N34" i="2"/>
  <c r="BK34" i="2"/>
  <c r="DG34" i="2"/>
  <c r="EW34" i="2"/>
  <c r="W35" i="2"/>
  <c r="BL35" i="2"/>
  <c r="DA35" i="2"/>
  <c r="AS36" i="2"/>
  <c r="DC36" i="2"/>
  <c r="ED36" i="2"/>
  <c r="FJ36" i="2"/>
  <c r="AL40" i="2"/>
  <c r="BK40" i="2"/>
  <c r="CQ40" i="2"/>
  <c r="EV40" i="2"/>
  <c r="V34" i="2"/>
  <c r="BN34" i="2"/>
  <c r="DI34" i="2"/>
  <c r="EZ34" i="2"/>
  <c r="Y35" i="2"/>
  <c r="BM35" i="2"/>
  <c r="DD35" i="2"/>
  <c r="AU36" i="2"/>
  <c r="CA36" i="2"/>
  <c r="EE36" i="2"/>
  <c r="FL36" i="2"/>
  <c r="W34" i="2"/>
  <c r="BO34" i="2"/>
  <c r="DJ34" i="2"/>
  <c r="FC34" i="2"/>
  <c r="AE35" i="2"/>
  <c r="EM35" i="2"/>
  <c r="U36" i="2"/>
  <c r="AX36" i="2"/>
  <c r="EF36" i="2"/>
  <c r="FM36" i="2"/>
  <c r="I40" i="2"/>
  <c r="X34" i="2"/>
  <c r="BX34" i="2"/>
  <c r="DK34" i="2"/>
  <c r="FF34" i="2"/>
  <c r="BP35" i="2"/>
  <c r="DI35" i="2"/>
  <c r="ET35" i="2"/>
  <c r="V36" i="2"/>
  <c r="CC36" i="2"/>
  <c r="EG36" i="2"/>
  <c r="AO40" i="2"/>
  <c r="DZ40" i="2"/>
  <c r="FE40" i="2"/>
  <c r="Y34" i="2"/>
  <c r="BZ34" i="2"/>
  <c r="AA34" i="2"/>
  <c r="CA34" i="2"/>
  <c r="DR34" i="2"/>
  <c r="FH34" i="2"/>
  <c r="DN35" i="2"/>
  <c r="EW35" i="2"/>
  <c r="CI36" i="2"/>
  <c r="DI36" i="2"/>
  <c r="O40" i="2"/>
  <c r="AQ40" i="2"/>
  <c r="BW40" i="2"/>
  <c r="FG40" i="2"/>
  <c r="CE34" i="2"/>
  <c r="BC35" i="2"/>
  <c r="BQ36" i="2"/>
  <c r="ES36" i="2"/>
  <c r="CD40" i="2"/>
  <c r="EA40" i="2"/>
  <c r="FS40" i="2"/>
  <c r="CG34" i="2"/>
  <c r="FE35" i="2"/>
  <c r="CE36" i="2"/>
  <c r="AN40" i="2"/>
  <c r="CG40" i="2"/>
  <c r="EC40" i="2"/>
  <c r="FU40" i="2"/>
  <c r="CU34" i="2"/>
  <c r="CC35" i="2"/>
  <c r="FK35" i="2"/>
  <c r="CJ36" i="2"/>
  <c r="EZ36" i="2"/>
  <c r="CH40" i="2"/>
  <c r="EG40" i="2"/>
  <c r="DU34" i="2"/>
  <c r="AW40" i="2"/>
  <c r="CS40" i="2"/>
  <c r="EK40" i="2"/>
  <c r="EC34" i="2"/>
  <c r="CI35" i="2"/>
  <c r="W36" i="2"/>
  <c r="AY40" i="2"/>
  <c r="CU40" i="2"/>
  <c r="EQ40" i="2"/>
  <c r="ED34" i="2"/>
  <c r="CN35" i="2"/>
  <c r="Y36" i="2"/>
  <c r="CV36" i="2"/>
  <c r="CX40" i="2"/>
  <c r="ES40" i="2"/>
  <c r="EE34" i="2"/>
  <c r="AB36" i="2"/>
  <c r="H40" i="2"/>
  <c r="BG40" i="2"/>
  <c r="CZ40" i="2"/>
  <c r="ET40" i="2"/>
  <c r="E34" i="2"/>
  <c r="EH34" i="2"/>
  <c r="DP35" i="2"/>
  <c r="M40" i="2"/>
  <c r="BH40" i="2"/>
  <c r="EW40" i="2"/>
  <c r="AE34" i="2"/>
  <c r="FG34" i="2"/>
  <c r="H35" i="2"/>
  <c r="DQ35" i="2"/>
  <c r="Q40" i="2"/>
  <c r="BI40" i="2"/>
  <c r="DC40" i="2"/>
  <c r="AM34" i="2"/>
  <c r="FI34" i="2"/>
  <c r="DU35" i="2"/>
  <c r="AM36" i="2"/>
  <c r="S40" i="2"/>
  <c r="BM40" i="2"/>
  <c r="DF40" i="2"/>
  <c r="FF40" i="2"/>
  <c r="BZ40" i="2"/>
  <c r="FP36" i="2"/>
  <c r="CC40" i="2"/>
  <c r="DM40" i="2"/>
  <c r="AL35" i="2"/>
  <c r="C36" i="2"/>
  <c r="DP40" i="2"/>
  <c r="AM35" i="2"/>
  <c r="BC36" i="2"/>
  <c r="DU40" i="2"/>
  <c r="AN35" i="2"/>
  <c r="BG36" i="2"/>
  <c r="U40" i="2"/>
  <c r="DV40" i="2"/>
  <c r="AN34" i="2"/>
  <c r="AO35" i="2"/>
  <c r="BH36" i="2"/>
  <c r="V40" i="2"/>
  <c r="EJ40" i="2"/>
  <c r="AR34" i="2"/>
  <c r="CF35" i="2"/>
  <c r="AB40" i="2"/>
  <c r="FI40" i="2"/>
  <c r="AX34" i="2"/>
  <c r="BK36" i="2"/>
  <c r="AC40" i="2"/>
  <c r="FJ40" i="2"/>
  <c r="CC34" i="2"/>
  <c r="EE35" i="2"/>
  <c r="CK36" i="2"/>
  <c r="AE40" i="2"/>
  <c r="FM40" i="2"/>
  <c r="DO34" i="2"/>
  <c r="FJ34" i="2"/>
  <c r="FO34" i="2"/>
  <c r="EU35" i="2"/>
  <c r="EX35" i="2"/>
  <c r="FA35" i="2"/>
  <c r="EO36" i="2"/>
  <c r="AR40" i="2"/>
  <c r="BN40" i="2"/>
  <c r="BV40" i="2"/>
  <c r="BX40" i="2"/>
  <c r="FN40" i="2"/>
  <c r="FR40" i="2"/>
  <c r="O102" i="2"/>
  <c r="AE102" i="2"/>
  <c r="AU102" i="2"/>
  <c r="BK102" i="2"/>
  <c r="CA102" i="2"/>
  <c r="CQ102" i="2"/>
  <c r="DG102" i="2"/>
  <c r="DW102" i="2"/>
  <c r="EM102" i="2"/>
  <c r="FC102" i="2"/>
  <c r="FS102" i="2"/>
  <c r="P102" i="2"/>
  <c r="AF102" i="2"/>
  <c r="AV102" i="2"/>
  <c r="BL102" i="2"/>
  <c r="CB102" i="2"/>
  <c r="CR102" i="2"/>
  <c r="DH102" i="2"/>
  <c r="DX102" i="2"/>
  <c r="EN102" i="2"/>
  <c r="FD102" i="2"/>
  <c r="K102" i="2"/>
  <c r="BW102" i="2"/>
  <c r="EI102" i="2"/>
  <c r="EI104" i="2"/>
  <c r="L102" i="2"/>
  <c r="BX102" i="2"/>
  <c r="EJ102" i="2"/>
  <c r="AP104" i="2"/>
  <c r="EJ104" i="2"/>
  <c r="FC104" i="2"/>
  <c r="Q102" i="2"/>
  <c r="CC102" i="2"/>
  <c r="EO102" i="2"/>
  <c r="AQ104" i="2"/>
  <c r="DR104" i="2"/>
  <c r="EK104" i="2"/>
  <c r="FD104" i="2"/>
  <c r="R102" i="2"/>
  <c r="BF102" i="2"/>
  <c r="CD102" i="2"/>
  <c r="DR102" i="2"/>
  <c r="EP102" i="2"/>
  <c r="DS104" i="2"/>
  <c r="FE104" i="2"/>
  <c r="U102" i="2"/>
  <c r="BM102" i="2"/>
  <c r="CG102" i="2"/>
  <c r="DY102" i="2"/>
  <c r="ES102" i="2"/>
  <c r="AP102" i="2"/>
  <c r="BN102" i="2"/>
  <c r="DB102" i="2"/>
  <c r="DZ102" i="2"/>
  <c r="FN102" i="2"/>
  <c r="AA103" i="2"/>
  <c r="AU103" i="2"/>
  <c r="CM103" i="2"/>
  <c r="DG103" i="2"/>
  <c r="EY103" i="2"/>
  <c r="FS103" i="2"/>
  <c r="C102" i="2"/>
  <c r="AQ102" i="2"/>
  <c r="BO102" i="2"/>
  <c r="DC102" i="2"/>
  <c r="EA102" i="2"/>
  <c r="FO102" i="2"/>
  <c r="AB103" i="2"/>
  <c r="AV103" i="2"/>
  <c r="CN103" i="2"/>
  <c r="DH103" i="2"/>
  <c r="EZ103" i="2"/>
  <c r="K104" i="2"/>
  <c r="CL104" i="2"/>
  <c r="AR102" i="2"/>
  <c r="AE104" i="2"/>
  <c r="CM104" i="2"/>
  <c r="FN104" i="2"/>
  <c r="D102" i="2"/>
  <c r="BP102" i="2"/>
  <c r="DD102" i="2"/>
  <c r="EB102" i="2"/>
  <c r="FP102" i="2"/>
  <c r="AX104" i="2"/>
  <c r="DJ104" i="2"/>
  <c r="R104" i="2"/>
  <c r="ER102" i="2"/>
  <c r="BH102" i="2"/>
  <c r="DY104" i="2"/>
  <c r="CD103" i="2"/>
  <c r="EG104" i="2"/>
  <c r="DA101" i="2"/>
  <c r="DA104" i="2" s="1"/>
  <c r="DA102" i="2"/>
  <c r="CK101" i="2"/>
  <c r="CK104" i="2" s="1"/>
  <c r="CK100" i="2"/>
  <c r="CK103" i="2" s="1"/>
  <c r="BE101" i="2"/>
  <c r="BE104" i="2" s="1"/>
  <c r="BE102" i="2"/>
  <c r="BE100" i="2"/>
  <c r="BE103" i="2" s="1"/>
  <c r="AO101" i="2"/>
  <c r="AO104" i="2" s="1"/>
  <c r="AO102" i="2"/>
  <c r="Y101" i="2"/>
  <c r="Y104" i="2" s="1"/>
  <c r="Y100" i="2"/>
  <c r="Y103" i="2" s="1"/>
  <c r="V101" i="2"/>
  <c r="V104" i="2" s="1"/>
  <c r="EU104" i="2"/>
  <c r="CE104" i="2"/>
  <c r="Q104" i="2"/>
  <c r="DY103" i="2"/>
  <c r="EQ102" i="2"/>
  <c r="CY102" i="2"/>
  <c r="BG102" i="2"/>
  <c r="S102" i="2"/>
  <c r="ET101" i="2"/>
  <c r="ET104" i="2" s="1"/>
  <c r="DX104" i="2"/>
  <c r="CT104" i="2"/>
  <c r="T104" i="2"/>
  <c r="EG100" i="2"/>
  <c r="EG103" i="2" s="1"/>
  <c r="DC103" i="2"/>
  <c r="CC103" i="2"/>
  <c r="AD100" i="2"/>
  <c r="AD103" i="2" s="1"/>
  <c r="FL104" i="2"/>
  <c r="EV101" i="2"/>
  <c r="EV104" i="2" s="1"/>
  <c r="EV102" i="2"/>
  <c r="EF101" i="2"/>
  <c r="EF104" i="2" s="1"/>
  <c r="EF100" i="2"/>
  <c r="EF103" i="2" s="1"/>
  <c r="DP101" i="2"/>
  <c r="DP104" i="2" s="1"/>
  <c r="DP102" i="2"/>
  <c r="DP100" i="2"/>
  <c r="DP103" i="2" s="1"/>
  <c r="CZ104" i="2"/>
  <c r="CJ101" i="2"/>
  <c r="CJ104" i="2" s="1"/>
  <c r="CJ102" i="2"/>
  <c r="BT101" i="2"/>
  <c r="BT104" i="2" s="1"/>
  <c r="BT100" i="2"/>
  <c r="BT103" i="2" s="1"/>
  <c r="BD101" i="2"/>
  <c r="BD104" i="2" s="1"/>
  <c r="BD102" i="2"/>
  <c r="BD100" i="2"/>
  <c r="BD103" i="2" s="1"/>
  <c r="AN104" i="2"/>
  <c r="X101" i="2"/>
  <c r="X104" i="2" s="1"/>
  <c r="X102" i="2"/>
  <c r="H101" i="2"/>
  <c r="H104" i="2" s="1"/>
  <c r="H100" i="2"/>
  <c r="H103" i="2" s="1"/>
  <c r="C33" i="2"/>
  <c r="D33" i="2" s="1"/>
  <c r="E33" i="2" s="1"/>
  <c r="F33" i="2" s="1"/>
  <c r="G33" i="2" s="1"/>
  <c r="H33" i="2" s="1"/>
  <c r="I33" i="2" s="1"/>
  <c r="J33" i="2" s="1"/>
  <c r="K33" i="2" s="1"/>
  <c r="L33" i="2" s="1"/>
  <c r="M33" i="2" s="1"/>
  <c r="N33" i="2" s="1"/>
  <c r="O33" i="2" s="1"/>
  <c r="P33" i="2" s="1"/>
  <c r="Q33" i="2" s="1"/>
  <c r="R33" i="2" s="1"/>
  <c r="S33" i="2" s="1"/>
  <c r="T33" i="2" s="1"/>
  <c r="U33" i="2" s="1"/>
  <c r="V33" i="2" s="1"/>
  <c r="W33" i="2" s="1"/>
  <c r="X33" i="2" s="1"/>
  <c r="Y33" i="2" s="1"/>
  <c r="Z33" i="2" s="1"/>
  <c r="AA33" i="2" s="1"/>
  <c r="AB33" i="2" s="1"/>
  <c r="AC33" i="2" s="1"/>
  <c r="AD33" i="2" s="1"/>
  <c r="AE33" i="2" s="1"/>
  <c r="AF33" i="2" s="1"/>
  <c r="AG33" i="2" s="1"/>
  <c r="AH33" i="2" s="1"/>
  <c r="AI33" i="2" s="1"/>
  <c r="AJ33" i="2" s="1"/>
  <c r="AK33" i="2" s="1"/>
  <c r="AL33" i="2" s="1"/>
  <c r="AM33" i="2" s="1"/>
  <c r="AN33" i="2" s="1"/>
  <c r="AO33" i="2" s="1"/>
  <c r="AP33" i="2" s="1"/>
  <c r="AQ33" i="2" s="1"/>
  <c r="AR33" i="2" s="1"/>
  <c r="AS33" i="2" s="1"/>
  <c r="AT33" i="2" s="1"/>
  <c r="AU33" i="2" s="1"/>
  <c r="AV33" i="2" s="1"/>
  <c r="AW33" i="2" s="1"/>
  <c r="AX33" i="2" s="1"/>
  <c r="AY33" i="2" s="1"/>
  <c r="AZ33" i="2" s="1"/>
  <c r="BA33" i="2" s="1"/>
  <c r="BB33" i="2" s="1"/>
  <c r="BC33" i="2" s="1"/>
  <c r="BD33" i="2" s="1"/>
  <c r="BE33" i="2" s="1"/>
  <c r="BF33" i="2" s="1"/>
  <c r="BG33" i="2" s="1"/>
  <c r="BH33" i="2" s="1"/>
  <c r="BI33" i="2" s="1"/>
  <c r="BJ33" i="2" s="1"/>
  <c r="BK33" i="2" s="1"/>
  <c r="BL33" i="2" s="1"/>
  <c r="BM33" i="2" s="1"/>
  <c r="BN33" i="2" s="1"/>
  <c r="BO33" i="2" s="1"/>
  <c r="BP33" i="2" s="1"/>
  <c r="BQ33" i="2" s="1"/>
  <c r="BR33" i="2" s="1"/>
  <c r="BS33" i="2" s="1"/>
  <c r="BT33" i="2" s="1"/>
  <c r="BU33" i="2" s="1"/>
  <c r="BV33" i="2" s="1"/>
  <c r="BW33" i="2" s="1"/>
  <c r="BX33" i="2" s="1"/>
  <c r="BY33" i="2" s="1"/>
  <c r="BZ33" i="2" s="1"/>
  <c r="CA33" i="2" s="1"/>
  <c r="CB33" i="2" s="1"/>
  <c r="CC33" i="2" s="1"/>
  <c r="CD33" i="2" s="1"/>
  <c r="CE33" i="2" s="1"/>
  <c r="CF33" i="2" s="1"/>
  <c r="CG33" i="2" s="1"/>
  <c r="CH33" i="2" s="1"/>
  <c r="CI33" i="2" s="1"/>
  <c r="CJ33" i="2" s="1"/>
  <c r="CK33" i="2" s="1"/>
  <c r="CL33" i="2" s="1"/>
  <c r="CM33" i="2" s="1"/>
  <c r="CN33" i="2" s="1"/>
  <c r="CO33" i="2" s="1"/>
  <c r="CP33" i="2" s="1"/>
  <c r="CQ33" i="2" s="1"/>
  <c r="CR33" i="2" s="1"/>
  <c r="CS33" i="2" s="1"/>
  <c r="CT33" i="2" s="1"/>
  <c r="CU33" i="2" s="1"/>
  <c r="CV33" i="2" s="1"/>
  <c r="CW33" i="2" s="1"/>
  <c r="CX33" i="2" s="1"/>
  <c r="CY33" i="2" s="1"/>
  <c r="CZ33" i="2" s="1"/>
  <c r="DA33" i="2" s="1"/>
  <c r="DB33" i="2" s="1"/>
  <c r="DC33" i="2" s="1"/>
  <c r="DD33" i="2" s="1"/>
  <c r="DE33" i="2" s="1"/>
  <c r="DF33" i="2" s="1"/>
  <c r="DG33" i="2" s="1"/>
  <c r="DH33" i="2" s="1"/>
  <c r="DI33" i="2" s="1"/>
  <c r="DJ33" i="2" s="1"/>
  <c r="DK33" i="2" s="1"/>
  <c r="DL33" i="2" s="1"/>
  <c r="DM33" i="2" s="1"/>
  <c r="DN33" i="2" s="1"/>
  <c r="DO33" i="2" s="1"/>
  <c r="DP33" i="2" s="1"/>
  <c r="DQ33" i="2" s="1"/>
  <c r="DR33" i="2" s="1"/>
  <c r="DS33" i="2" s="1"/>
  <c r="DT33" i="2" s="1"/>
  <c r="DU33" i="2" s="1"/>
  <c r="DV33" i="2" s="1"/>
  <c r="DW33" i="2" s="1"/>
  <c r="DX33" i="2" s="1"/>
  <c r="DY33" i="2" s="1"/>
  <c r="DZ33" i="2" s="1"/>
  <c r="EA33" i="2" s="1"/>
  <c r="EB33" i="2" s="1"/>
  <c r="EC33" i="2" s="1"/>
  <c r="ED33" i="2" s="1"/>
  <c r="EE33" i="2" s="1"/>
  <c r="EF33" i="2" s="1"/>
  <c r="EG33" i="2" s="1"/>
  <c r="EH33" i="2" s="1"/>
  <c r="EI33" i="2" s="1"/>
  <c r="EJ33" i="2" s="1"/>
  <c r="EK33" i="2" s="1"/>
  <c r="EL33" i="2" s="1"/>
  <c r="EM33" i="2" s="1"/>
  <c r="EN33" i="2" s="1"/>
  <c r="EO33" i="2" s="1"/>
  <c r="EP33" i="2" s="1"/>
  <c r="EQ33" i="2" s="1"/>
  <c r="ER33" i="2" s="1"/>
  <c r="ES33" i="2" s="1"/>
  <c r="ET33" i="2" s="1"/>
  <c r="EU33" i="2" s="1"/>
  <c r="EV33" i="2" s="1"/>
  <c r="EW33" i="2" s="1"/>
  <c r="EX33" i="2" s="1"/>
  <c r="EY33" i="2" s="1"/>
  <c r="EZ33" i="2" s="1"/>
  <c r="FA33" i="2" s="1"/>
  <c r="FB33" i="2" s="1"/>
  <c r="FC33" i="2" s="1"/>
  <c r="FD33" i="2" s="1"/>
  <c r="FE33" i="2" s="1"/>
  <c r="FF33" i="2" s="1"/>
  <c r="FG33" i="2" s="1"/>
  <c r="EP104" i="2"/>
  <c r="CF104" i="2"/>
  <c r="CQ103" i="2"/>
  <c r="O103" i="2"/>
  <c r="CZ102" i="2"/>
  <c r="T102" i="2"/>
  <c r="CU104" i="2"/>
  <c r="U104" i="2"/>
  <c r="I103" i="2"/>
  <c r="FM101" i="2"/>
  <c r="FM104" i="2" s="1"/>
  <c r="FM102" i="2"/>
  <c r="EW101" i="2"/>
  <c r="EW104" i="2" s="1"/>
  <c r="EW100" i="2"/>
  <c r="EW103" i="2" s="1"/>
  <c r="DQ101" i="2"/>
  <c r="DQ104" i="2" s="1"/>
  <c r="DQ102" i="2"/>
  <c r="DQ100" i="2"/>
  <c r="DQ103" i="2" s="1"/>
  <c r="BU104" i="2"/>
  <c r="I104" i="2"/>
  <c r="EO104" i="2"/>
  <c r="EN104" i="2"/>
  <c r="P104" i="2"/>
  <c r="CL103" i="2"/>
  <c r="M103" i="2"/>
  <c r="EH102" i="2"/>
  <c r="CT102" i="2"/>
  <c r="BB102" i="2"/>
  <c r="J102" i="2"/>
  <c r="AT101" i="2"/>
  <c r="AT104" i="2" s="1"/>
  <c r="S104" i="2"/>
  <c r="FB100" i="2"/>
  <c r="FB103" i="2" s="1"/>
  <c r="DB103" i="2"/>
  <c r="AX103" i="2"/>
  <c r="AC103" i="2"/>
  <c r="FK101" i="2"/>
  <c r="FK104" i="2" s="1"/>
  <c r="FK100" i="2"/>
  <c r="FK103" i="2" s="1"/>
  <c r="EU102" i="2"/>
  <c r="EE101" i="2"/>
  <c r="EE104" i="2" s="1"/>
  <c r="EE100" i="2"/>
  <c r="EE103" i="2" s="1"/>
  <c r="DO102" i="2"/>
  <c r="DO100" i="2"/>
  <c r="DO103" i="2" s="1"/>
  <c r="CY101" i="2"/>
  <c r="CY104" i="2" s="1"/>
  <c r="CY100" i="2"/>
  <c r="CY103" i="2" s="1"/>
  <c r="CI102" i="2"/>
  <c r="BS101" i="2"/>
  <c r="BS104" i="2" s="1"/>
  <c r="BS100" i="2"/>
  <c r="BS103" i="2" s="1"/>
  <c r="BC102" i="2"/>
  <c r="BC100" i="2"/>
  <c r="BC103" i="2" s="1"/>
  <c r="AM104" i="2"/>
  <c r="W102" i="2"/>
  <c r="G101" i="2"/>
  <c r="G104" i="2" s="1"/>
  <c r="G100" i="2"/>
  <c r="G103" i="2" s="1"/>
  <c r="FI103" i="2"/>
  <c r="EC103" i="2"/>
  <c r="DM103" i="2"/>
  <c r="CW103" i="2"/>
  <c r="CG103" i="2"/>
  <c r="BQ103" i="2"/>
  <c r="BA103" i="2"/>
  <c r="AK103" i="2"/>
  <c r="U103" i="2"/>
  <c r="E103" i="2"/>
  <c r="FH103" i="2"/>
  <c r="ER103" i="2"/>
  <c r="EB103" i="2"/>
  <c r="DL103" i="2"/>
  <c r="CV103" i="2"/>
  <c r="CF103" i="2"/>
  <c r="BP103" i="2"/>
  <c r="AZ103" i="2"/>
  <c r="AJ103" i="2"/>
  <c r="T103" i="2"/>
  <c r="D103" i="2"/>
  <c r="Q45" i="2"/>
  <c r="AG45" i="2"/>
  <c r="AW45" i="2"/>
  <c r="BM45" i="2"/>
  <c r="CC45" i="2"/>
  <c r="CS45" i="2"/>
  <c r="DI45" i="2"/>
  <c r="DY45" i="2"/>
  <c r="EO45" i="2"/>
  <c r="FE45" i="2"/>
  <c r="FU45" i="2"/>
  <c r="R46" i="2"/>
  <c r="AH46" i="2"/>
  <c r="AX46" i="2"/>
  <c r="BN46" i="2"/>
  <c r="CD46" i="2"/>
  <c r="CT46" i="2"/>
  <c r="DJ46" i="2"/>
  <c r="DZ46" i="2"/>
  <c r="EP46" i="2"/>
  <c r="FF46" i="2"/>
  <c r="C47" i="2"/>
  <c r="O45" i="2"/>
  <c r="AF45" i="2"/>
  <c r="AX45" i="2"/>
  <c r="BO45" i="2"/>
  <c r="CF45" i="2"/>
  <c r="CW45" i="2"/>
  <c r="DN45" i="2"/>
  <c r="EE45" i="2"/>
  <c r="EV45" i="2"/>
  <c r="FM45" i="2"/>
  <c r="K46" i="2"/>
  <c r="AB46" i="2"/>
  <c r="AS46" i="2"/>
  <c r="BJ46" i="2"/>
  <c r="CA46" i="2"/>
  <c r="CR46" i="2"/>
  <c r="DI46" i="2"/>
  <c r="EA46" i="2"/>
  <c r="ER46" i="2"/>
  <c r="FI46" i="2"/>
  <c r="G47" i="2"/>
  <c r="W47" i="2"/>
  <c r="AM47" i="2"/>
  <c r="BC47" i="2"/>
  <c r="BS47" i="2"/>
  <c r="CI47" i="2"/>
  <c r="CY47" i="2"/>
  <c r="DO47" i="2"/>
  <c r="EE47" i="2"/>
  <c r="EU47" i="2"/>
  <c r="FK47" i="2"/>
  <c r="G45" i="2"/>
  <c r="Y45" i="2"/>
  <c r="AQ45" i="2"/>
  <c r="BI45" i="2"/>
  <c r="CA45" i="2"/>
  <c r="CT45" i="2"/>
  <c r="DL45" i="2"/>
  <c r="ED45" i="2"/>
  <c r="EW45" i="2"/>
  <c r="FO45" i="2"/>
  <c r="N46" i="2"/>
  <c r="AF46" i="2"/>
  <c r="AY46" i="2"/>
  <c r="BQ46" i="2"/>
  <c r="CI46" i="2"/>
  <c r="DA46" i="2"/>
  <c r="DS46" i="2"/>
  <c r="EK46" i="2"/>
  <c r="FC46" i="2"/>
  <c r="FU46" i="2"/>
  <c r="T47" i="2"/>
  <c r="AK47" i="2"/>
  <c r="BB47" i="2"/>
  <c r="BT47" i="2"/>
  <c r="CK47" i="2"/>
  <c r="DB47" i="2"/>
  <c r="DS47" i="2"/>
  <c r="EJ47" i="2"/>
  <c r="FA47" i="2"/>
  <c r="FR47" i="2"/>
  <c r="K45" i="2"/>
  <c r="AD45" i="2"/>
  <c r="AY45" i="2"/>
  <c r="BR45" i="2"/>
  <c r="CK45" i="2"/>
  <c r="DD45" i="2"/>
  <c r="DW45" i="2"/>
  <c r="EQ45" i="2"/>
  <c r="FJ45" i="2"/>
  <c r="J46" i="2"/>
  <c r="AD46" i="2"/>
  <c r="AW46" i="2"/>
  <c r="E45" i="2"/>
  <c r="Z45" i="2"/>
  <c r="AT45" i="2"/>
  <c r="BP45" i="2"/>
  <c r="CJ45" i="2"/>
  <c r="DE45" i="2"/>
  <c r="DZ45" i="2"/>
  <c r="ET45" i="2"/>
  <c r="C45" i="2"/>
  <c r="X45" i="2"/>
  <c r="AU45" i="2"/>
  <c r="BS45" i="2"/>
  <c r="CN45" i="2"/>
  <c r="DJ45" i="2"/>
  <c r="EG45" i="2"/>
  <c r="FB45" i="2"/>
  <c r="D46" i="2"/>
  <c r="X46" i="2"/>
  <c r="AR46" i="2"/>
  <c r="BM46" i="2"/>
  <c r="CG46" i="2"/>
  <c r="CZ46" i="2"/>
  <c r="DT46" i="2"/>
  <c r="EM46" i="2"/>
  <c r="FG46" i="2"/>
  <c r="H47" i="2"/>
  <c r="Z47" i="2"/>
  <c r="AR47" i="2"/>
  <c r="BJ47" i="2"/>
  <c r="CB47" i="2"/>
  <c r="CT47" i="2"/>
  <c r="DL47" i="2"/>
  <c r="ED47" i="2"/>
  <c r="EW47" i="2"/>
  <c r="FO47" i="2"/>
  <c r="D45" i="2"/>
  <c r="AA45" i="2"/>
  <c r="AV45" i="2"/>
  <c r="BT45" i="2"/>
  <c r="CO45" i="2"/>
  <c r="DK45" i="2"/>
  <c r="EH45" i="2"/>
  <c r="FC45" i="2"/>
  <c r="E46" i="2"/>
  <c r="Y46" i="2"/>
  <c r="AT46" i="2"/>
  <c r="BO46" i="2"/>
  <c r="CH46" i="2"/>
  <c r="DB46" i="2"/>
  <c r="DU46" i="2"/>
  <c r="EN46" i="2"/>
  <c r="FH46" i="2"/>
  <c r="I47" i="2"/>
  <c r="AA47" i="2"/>
  <c r="AS47" i="2"/>
  <c r="BK47" i="2"/>
  <c r="CC47" i="2"/>
  <c r="CU47" i="2"/>
  <c r="DM47" i="2"/>
  <c r="EF47" i="2"/>
  <c r="EX47" i="2"/>
  <c r="FP47" i="2"/>
  <c r="F45" i="2"/>
  <c r="AB45" i="2"/>
  <c r="AZ45" i="2"/>
  <c r="BU45" i="2"/>
  <c r="CP45" i="2"/>
  <c r="DM45" i="2"/>
  <c r="EI45" i="2"/>
  <c r="FD45" i="2"/>
  <c r="F46" i="2"/>
  <c r="Z46" i="2"/>
  <c r="AU46" i="2"/>
  <c r="BP46" i="2"/>
  <c r="CJ46" i="2"/>
  <c r="DC46" i="2"/>
  <c r="DV46" i="2"/>
  <c r="EO46" i="2"/>
  <c r="FJ46" i="2"/>
  <c r="J47" i="2"/>
  <c r="AB47" i="2"/>
  <c r="AT47" i="2"/>
  <c r="BL47" i="2"/>
  <c r="CD47" i="2"/>
  <c r="CV47" i="2"/>
  <c r="DN47" i="2"/>
  <c r="EG47" i="2"/>
  <c r="EY47" i="2"/>
  <c r="FQ47" i="2"/>
  <c r="N45" i="2"/>
  <c r="AK45" i="2"/>
  <c r="BF45" i="2"/>
  <c r="CB45" i="2"/>
  <c r="CY45" i="2"/>
  <c r="DT45" i="2"/>
  <c r="EP45" i="2"/>
  <c r="FL45" i="2"/>
  <c r="O46" i="2"/>
  <c r="AJ46" i="2"/>
  <c r="BD46" i="2"/>
  <c r="BW46" i="2"/>
  <c r="CP46" i="2"/>
  <c r="DK46" i="2"/>
  <c r="ED46" i="2"/>
  <c r="EW46" i="2"/>
  <c r="FP46" i="2"/>
  <c r="P47" i="2"/>
  <c r="AH47" i="2"/>
  <c r="AZ47" i="2"/>
  <c r="BR47" i="2"/>
  <c r="CL47" i="2"/>
  <c r="DD47" i="2"/>
  <c r="DV47" i="2"/>
  <c r="EN47" i="2"/>
  <c r="FF47" i="2"/>
  <c r="W45" i="2"/>
  <c r="BD45" i="2"/>
  <c r="CG45" i="2"/>
  <c r="DH45" i="2"/>
  <c r="EM45" i="2"/>
  <c r="FQ45" i="2"/>
  <c r="W46" i="2"/>
  <c r="BB46" i="2"/>
  <c r="BZ46" i="2"/>
  <c r="CY46" i="2"/>
  <c r="EB46" i="2"/>
  <c r="EZ46" i="2"/>
  <c r="F47" i="2"/>
  <c r="AF47" i="2"/>
  <c r="BE47" i="2"/>
  <c r="CA47" i="2"/>
  <c r="DA47" i="2"/>
  <c r="DY47" i="2"/>
  <c r="EV47" i="2"/>
  <c r="AC45" i="2"/>
  <c r="BE45" i="2"/>
  <c r="CH45" i="2"/>
  <c r="DO45" i="2"/>
  <c r="EN45" i="2"/>
  <c r="FR45" i="2"/>
  <c r="AA46" i="2"/>
  <c r="BC46" i="2"/>
  <c r="CB46" i="2"/>
  <c r="DD46" i="2"/>
  <c r="EC46" i="2"/>
  <c r="FA46" i="2"/>
  <c r="K47" i="2"/>
  <c r="AG47" i="2"/>
  <c r="BF47" i="2"/>
  <c r="CE47" i="2"/>
  <c r="DC47" i="2"/>
  <c r="DZ47" i="2"/>
  <c r="EZ47" i="2"/>
  <c r="I45" i="2"/>
  <c r="AL45" i="2"/>
  <c r="M45" i="2"/>
  <c r="AO45" i="2"/>
  <c r="BV45" i="2"/>
  <c r="CX45" i="2"/>
  <c r="EA45" i="2"/>
  <c r="FF45" i="2"/>
  <c r="M46" i="2"/>
  <c r="AN46" i="2"/>
  <c r="BR46" i="2"/>
  <c r="CO46" i="2"/>
  <c r="DO46" i="2"/>
  <c r="EQ46" i="2"/>
  <c r="FO46" i="2"/>
  <c r="U47" i="2"/>
  <c r="AU47" i="2"/>
  <c r="BQ47" i="2"/>
  <c r="CP47" i="2"/>
  <c r="DP47" i="2"/>
  <c r="EM47" i="2"/>
  <c r="FJ47" i="2"/>
  <c r="R45" i="2"/>
  <c r="AR45" i="2"/>
  <c r="BX45" i="2"/>
  <c r="DA45" i="2"/>
  <c r="EC45" i="2"/>
  <c r="FH45" i="2"/>
  <c r="Q46" i="2"/>
  <c r="AP46" i="2"/>
  <c r="BT46" i="2"/>
  <c r="CS46" i="2"/>
  <c r="DQ46" i="2"/>
  <c r="ET46" i="2"/>
  <c r="FR46" i="2"/>
  <c r="X47" i="2"/>
  <c r="AW47" i="2"/>
  <c r="BV47" i="2"/>
  <c r="CR47" i="2"/>
  <c r="DR47" i="2"/>
  <c r="EP47" i="2"/>
  <c r="FM47" i="2"/>
  <c r="AP45" i="2"/>
  <c r="AS45" i="2"/>
  <c r="CI45" i="2"/>
  <c r="DU45" i="2"/>
  <c r="FI45" i="2"/>
  <c r="AC46" i="2"/>
  <c r="BI46" i="2"/>
  <c r="CU46" i="2"/>
  <c r="EE46" i="2"/>
  <c r="FL46" i="2"/>
  <c r="Y47" i="2"/>
  <c r="BG47" i="2"/>
  <c r="CM47" i="2"/>
  <c r="DT47" i="2"/>
  <c r="FB47" i="2"/>
  <c r="H45" i="2"/>
  <c r="BA45" i="2"/>
  <c r="CL45" i="2"/>
  <c r="DV45" i="2"/>
  <c r="FK45" i="2"/>
  <c r="AE46" i="2"/>
  <c r="BK46" i="2"/>
  <c r="CV46" i="2"/>
  <c r="EF46" i="2"/>
  <c r="FM46" i="2"/>
  <c r="AC47" i="2"/>
  <c r="BH47" i="2"/>
  <c r="CN47" i="2"/>
  <c r="DU47" i="2"/>
  <c r="FC47" i="2"/>
  <c r="L45" i="2"/>
  <c r="BC45" i="2"/>
  <c r="CQ45" i="2"/>
  <c r="EB45" i="2"/>
  <c r="FP45" i="2"/>
  <c r="AI46" i="2"/>
  <c r="BS46" i="2"/>
  <c r="CX46" i="2"/>
  <c r="EH46" i="2"/>
  <c r="FQ46" i="2"/>
  <c r="AE47" i="2"/>
  <c r="BM47" i="2"/>
  <c r="CQ47" i="2"/>
  <c r="DX47" i="2"/>
  <c r="FE47" i="2"/>
  <c r="P45" i="2"/>
  <c r="BG45" i="2"/>
  <c r="CR45" i="2"/>
  <c r="EF45" i="2"/>
  <c r="FS45" i="2"/>
  <c r="AK46" i="2"/>
  <c r="BU46" i="2"/>
  <c r="DE46" i="2"/>
  <c r="EI46" i="2"/>
  <c r="FS46" i="2"/>
  <c r="AI47" i="2"/>
  <c r="BN47" i="2"/>
  <c r="CS47" i="2"/>
  <c r="EA47" i="2"/>
  <c r="FG47" i="2"/>
  <c r="S45" i="2"/>
  <c r="BH45" i="2"/>
  <c r="CU45" i="2"/>
  <c r="EJ45" i="2"/>
  <c r="FT45" i="2"/>
  <c r="AL46" i="2"/>
  <c r="BV46" i="2"/>
  <c r="DF46" i="2"/>
  <c r="EJ46" i="2"/>
  <c r="FT46" i="2"/>
  <c r="AJ47" i="2"/>
  <c r="BO47" i="2"/>
  <c r="CW47" i="2"/>
  <c r="EB47" i="2"/>
  <c r="FH47" i="2"/>
  <c r="U45" i="2"/>
  <c r="BK45" i="2"/>
  <c r="CZ45" i="2"/>
  <c r="EL45" i="2"/>
  <c r="G46" i="2"/>
  <c r="AO46" i="2"/>
  <c r="BY46" i="2"/>
  <c r="DH46" i="2"/>
  <c r="ES46" i="2"/>
  <c r="E47" i="2"/>
  <c r="AN47" i="2"/>
  <c r="BU47" i="2"/>
  <c r="CZ47" i="2"/>
  <c r="EH47" i="2"/>
  <c r="FL47" i="2"/>
  <c r="V45" i="2"/>
  <c r="BL45" i="2"/>
  <c r="DB45" i="2"/>
  <c r="ER45" i="2"/>
  <c r="H46" i="2"/>
  <c r="AQ46" i="2"/>
  <c r="CC46" i="2"/>
  <c r="DL46" i="2"/>
  <c r="EU46" i="2"/>
  <c r="L47" i="2"/>
  <c r="AO47" i="2"/>
  <c r="BW47" i="2"/>
  <c r="DE47" i="2"/>
  <c r="EI47" i="2"/>
  <c r="FN47" i="2"/>
  <c r="AE45" i="2"/>
  <c r="BN45" i="2"/>
  <c r="DC45" i="2"/>
  <c r="ES45" i="2"/>
  <c r="I46" i="2"/>
  <c r="AV46" i="2"/>
  <c r="CE46" i="2"/>
  <c r="DM46" i="2"/>
  <c r="EV46" i="2"/>
  <c r="M47" i="2"/>
  <c r="AP47" i="2"/>
  <c r="BX47" i="2"/>
  <c r="DF47" i="2"/>
  <c r="EK47" i="2"/>
  <c r="FS47" i="2"/>
  <c r="AH45" i="2"/>
  <c r="DG45" i="2"/>
  <c r="P46" i="2"/>
  <c r="CK46" i="2"/>
  <c r="EY46" i="2"/>
  <c r="AV47" i="2"/>
  <c r="DH47" i="2"/>
  <c r="FU47" i="2"/>
  <c r="AI45" i="2"/>
  <c r="DP45" i="2"/>
  <c r="S46" i="2"/>
  <c r="CL46" i="2"/>
  <c r="FB46" i="2"/>
  <c r="AX47" i="2"/>
  <c r="DI47" i="2"/>
  <c r="AJ45" i="2"/>
  <c r="DQ45" i="2"/>
  <c r="T46" i="2"/>
  <c r="CM46" i="2"/>
  <c r="FD46" i="2"/>
  <c r="AY47" i="2"/>
  <c r="DJ47" i="2"/>
  <c r="AM45" i="2"/>
  <c r="DR45" i="2"/>
  <c r="U46" i="2"/>
  <c r="CN46" i="2"/>
  <c r="FE46" i="2"/>
  <c r="BA47" i="2"/>
  <c r="DK47" i="2"/>
  <c r="AN45" i="2"/>
  <c r="DS45" i="2"/>
  <c r="V46" i="2"/>
  <c r="CQ46" i="2"/>
  <c r="FK46" i="2"/>
  <c r="BD47" i="2"/>
  <c r="DQ47" i="2"/>
  <c r="BB45" i="2"/>
  <c r="DX45" i="2"/>
  <c r="AG46" i="2"/>
  <c r="CW46" i="2"/>
  <c r="FN46" i="2"/>
  <c r="BI47" i="2"/>
  <c r="DW47" i="2"/>
  <c r="BJ45" i="2"/>
  <c r="EK45" i="2"/>
  <c r="AM46" i="2"/>
  <c r="DG46" i="2"/>
  <c r="D47" i="2"/>
  <c r="BP47" i="2"/>
  <c r="EC47" i="2"/>
  <c r="BQ45" i="2"/>
  <c r="EU45" i="2"/>
  <c r="AZ46" i="2"/>
  <c r="DN46" i="2"/>
  <c r="N47" i="2"/>
  <c r="BY47" i="2"/>
  <c r="EL47" i="2"/>
  <c r="BW45" i="2"/>
  <c r="EX45" i="2"/>
  <c r="BA46" i="2"/>
  <c r="DP46" i="2"/>
  <c r="O47" i="2"/>
  <c r="BZ47" i="2"/>
  <c r="EO47" i="2"/>
  <c r="BY45" i="2"/>
  <c r="EY45" i="2"/>
  <c r="BE46" i="2"/>
  <c r="DR46" i="2"/>
  <c r="Q47" i="2"/>
  <c r="CF47" i="2"/>
  <c r="EQ47" i="2"/>
  <c r="BZ45" i="2"/>
  <c r="EZ45" i="2"/>
  <c r="BF46" i="2"/>
  <c r="DW46" i="2"/>
  <c r="R47" i="2"/>
  <c r="CG47" i="2"/>
  <c r="ER47" i="2"/>
  <c r="CD45" i="2"/>
  <c r="FA45" i="2"/>
  <c r="BG46" i="2"/>
  <c r="DX46" i="2"/>
  <c r="S47" i="2"/>
  <c r="CH47" i="2"/>
  <c r="ES47" i="2"/>
  <c r="J45" i="2"/>
  <c r="EL46" i="2"/>
  <c r="T45" i="2"/>
  <c r="EX46" i="2"/>
  <c r="CE45" i="2"/>
  <c r="V47" i="2"/>
  <c r="CM45" i="2"/>
  <c r="AD47" i="2"/>
  <c r="CV45" i="2"/>
  <c r="AL47" i="2"/>
  <c r="DF45" i="2"/>
  <c r="AQ47" i="2"/>
  <c r="FN45" i="2"/>
  <c r="CO47" i="2"/>
  <c r="C46" i="2"/>
  <c r="CX47" i="2"/>
  <c r="L46" i="2"/>
  <c r="DG47" i="2"/>
  <c r="FI47" i="2"/>
  <c r="FT47" i="2"/>
  <c r="FG45" i="2"/>
  <c r="BH46" i="2"/>
  <c r="BL46" i="2"/>
  <c r="BX46" i="2"/>
  <c r="CF46" i="2"/>
  <c r="DY46" i="2"/>
  <c r="ET47" i="2"/>
  <c r="FD47" i="2"/>
  <c r="FF103" i="2"/>
  <c r="CT103" i="2"/>
  <c r="AH103" i="2"/>
  <c r="FG103" i="2"/>
  <c r="EQ103" i="2"/>
  <c r="EA103" i="2"/>
  <c r="DK103" i="2"/>
  <c r="CU103" i="2"/>
  <c r="CE103" i="2"/>
  <c r="BO103" i="2"/>
  <c r="AY103" i="2"/>
  <c r="AI103" i="2"/>
  <c r="S103" i="2"/>
  <c r="C103" i="2"/>
  <c r="FI101" i="2"/>
  <c r="FI104" i="2" s="1"/>
  <c r="DU69" i="2"/>
  <c r="DM101" i="2"/>
  <c r="DM104" i="2" s="1"/>
  <c r="BA101" i="2"/>
  <c r="BA104" i="2" s="1"/>
  <c r="FQ102" i="2"/>
  <c r="FA102" i="2"/>
  <c r="EK102" i="2"/>
  <c r="DU102" i="2"/>
  <c r="DE102" i="2"/>
  <c r="CO102" i="2"/>
  <c r="BY102" i="2"/>
  <c r="BI102" i="2"/>
  <c r="AS102" i="2"/>
  <c r="AC102" i="2"/>
  <c r="M102" i="2"/>
  <c r="FI102" i="2"/>
  <c r="CW102" i="2"/>
  <c r="AK102" i="2"/>
  <c r="DL101" i="2"/>
  <c r="DL104" i="2" s="1"/>
  <c r="AZ101" i="2"/>
  <c r="AZ104" i="2" s="1"/>
  <c r="FH102" i="2"/>
  <c r="CV102" i="2"/>
  <c r="AJ102" i="2"/>
  <c r="DK101" i="2"/>
  <c r="DK104" i="2" s="1"/>
  <c r="AY101" i="2"/>
  <c r="AY104" i="2" s="1"/>
  <c r="DZ103" i="2"/>
  <c r="BN103" i="2"/>
  <c r="FG102" i="2"/>
  <c r="CU102" i="2"/>
  <c r="AI102" i="2"/>
  <c r="EV36" i="2"/>
  <c r="DT69" i="2"/>
  <c r="DU85" i="2"/>
  <c r="EZ69" i="2"/>
  <c r="DD69" i="2"/>
  <c r="CN69" i="2"/>
  <c r="BX69" i="2"/>
  <c r="BH69" i="2"/>
  <c r="AR69" i="2"/>
  <c r="L69" i="2"/>
  <c r="FK40" i="2"/>
  <c r="EU40" i="2"/>
  <c r="EE40" i="2"/>
  <c r="DO40" i="2"/>
  <c r="CY40" i="2"/>
  <c r="CI40" i="2"/>
  <c r="BS40" i="2"/>
  <c r="BC40" i="2"/>
  <c r="AM40" i="2"/>
  <c r="W40" i="2"/>
  <c r="G40" i="2"/>
  <c r="EX40" i="2"/>
  <c r="EH40" i="2"/>
  <c r="DR40" i="2"/>
  <c r="DB40" i="2"/>
  <c r="CL40" i="2"/>
  <c r="BF40" i="2"/>
  <c r="AP40" i="2"/>
  <c r="Z40" i="2"/>
  <c r="J40" i="2"/>
  <c r="BT40" i="2"/>
  <c r="BD40" i="2"/>
  <c r="AZ40" i="2"/>
  <c r="DG36" i="2"/>
  <c r="DF36" i="2"/>
  <c r="AD36" i="2"/>
  <c r="CH35" i="2"/>
  <c r="AX35" i="2"/>
  <c r="V35" i="2"/>
  <c r="EJ53" i="2"/>
  <c r="DT53" i="2"/>
  <c r="AR53" i="2"/>
  <c r="EL40" i="2"/>
  <c r="FD36" i="2"/>
  <c r="EB36" i="2"/>
  <c r="E36" i="2"/>
  <c r="FS35" i="2"/>
  <c r="FC36" i="2"/>
  <c r="DZ36" i="2"/>
  <c r="D36" i="2"/>
  <c r="CG35" i="2"/>
  <c r="BA40" i="2"/>
  <c r="AL36" i="2"/>
  <c r="DL35" i="2"/>
  <c r="AU35" i="2"/>
  <c r="FH40" i="2"/>
  <c r="ER40" i="2"/>
  <c r="EB40" i="2"/>
  <c r="DL40" i="2"/>
  <c r="CV40" i="2"/>
  <c r="CF40" i="2"/>
  <c r="BP40" i="2"/>
  <c r="AJ40" i="2"/>
  <c r="M35" i="2"/>
  <c r="K35" i="2"/>
  <c r="FT40" i="2"/>
  <c r="FD40" i="2"/>
  <c r="X36" i="2"/>
  <c r="BE36" i="2"/>
  <c r="FP40" i="2"/>
  <c r="EZ40" i="2"/>
  <c r="DT40" i="2"/>
  <c r="DD40" i="2"/>
  <c r="CN40" i="2"/>
  <c r="L40" i="2"/>
  <c r="FG35" i="2"/>
  <c r="DB36" i="2"/>
  <c r="CD36" i="2"/>
  <c r="EP35" i="2"/>
  <c r="FL40" i="2"/>
  <c r="EF40" i="2"/>
  <c r="CJ40" i="2"/>
  <c r="X40" i="2"/>
  <c r="ES35" i="2"/>
  <c r="EQ35" i="2"/>
  <c r="DH35" i="2"/>
  <c r="ED40" i="2"/>
  <c r="DN40" i="2"/>
  <c r="BR40" i="2"/>
  <c r="BB40" i="2"/>
  <c r="DG35" i="2"/>
  <c r="BT35" i="2"/>
  <c r="EQ34" i="2"/>
  <c r="EQ31" i="2"/>
  <c r="EQ36" i="2" s="1"/>
  <c r="EA31" i="2"/>
  <c r="EA36" i="2" s="1"/>
  <c r="EA30" i="2"/>
  <c r="EA35" i="2" s="1"/>
  <c r="EA34" i="2"/>
  <c r="DK31" i="2"/>
  <c r="DK36" i="2" s="1"/>
  <c r="DK30" i="2"/>
  <c r="DK35" i="2" s="1"/>
  <c r="CU31" i="2"/>
  <c r="CU36" i="2" s="1"/>
  <c r="CU30" i="2"/>
  <c r="CU35" i="2" s="1"/>
  <c r="BO30" i="2"/>
  <c r="BO35" i="2" s="1"/>
  <c r="BO31" i="2"/>
  <c r="BO36" i="2" s="1"/>
  <c r="AY30" i="2"/>
  <c r="AY35" i="2" s="1"/>
  <c r="AY31" i="2"/>
  <c r="AY36" i="2" s="1"/>
  <c r="S36" i="2"/>
  <c r="I8" i="2"/>
  <c r="I10" i="2" s="1"/>
  <c r="I53" i="2" s="1"/>
  <c r="BV15" i="2"/>
  <c r="FK15" i="2"/>
  <c r="DI15" i="2"/>
  <c r="X15" i="2"/>
  <c r="Y15" i="2"/>
  <c r="AN15" i="2"/>
  <c r="BE15" i="2"/>
  <c r="BH15" i="2"/>
  <c r="CJ15" i="2"/>
  <c r="I15" i="2"/>
  <c r="S15" i="2"/>
  <c r="BF15" i="2"/>
  <c r="BS15" i="2"/>
  <c r="DD15" i="2"/>
  <c r="DK15" i="2"/>
  <c r="DY15" i="2"/>
  <c r="EE15" i="2"/>
  <c r="EF15" i="2"/>
  <c r="EX15" i="2"/>
  <c r="CW40" i="2"/>
  <c r="BQ40" i="2"/>
  <c r="AK40" i="2"/>
  <c r="E40" i="2"/>
  <c r="FQ36" i="2"/>
  <c r="EM36" i="2"/>
  <c r="AC36" i="2"/>
  <c r="BS35" i="2"/>
  <c r="FF35" i="2"/>
  <c r="EP31" i="2"/>
  <c r="EP36" i="2" s="1"/>
  <c r="EP34" i="2"/>
  <c r="DZ30" i="2"/>
  <c r="DZ35" i="2" s="1"/>
  <c r="DZ34" i="2"/>
  <c r="DJ31" i="2"/>
  <c r="DJ36" i="2" s="1"/>
  <c r="DJ30" i="2"/>
  <c r="DJ35" i="2" s="1"/>
  <c r="CT30" i="2"/>
  <c r="CT35" i="2" s="1"/>
  <c r="CT31" i="2"/>
  <c r="CT36" i="2" s="1"/>
  <c r="CT34" i="2"/>
  <c r="CD35" i="2"/>
  <c r="BN30" i="2"/>
  <c r="BN35" i="2" s="1"/>
  <c r="BN31" i="2"/>
  <c r="BN36" i="2" s="1"/>
  <c r="AH30" i="2"/>
  <c r="AH35" i="2" s="1"/>
  <c r="AH34" i="2"/>
  <c r="AH31" i="2"/>
  <c r="AH36" i="2" s="1"/>
  <c r="R30" i="2"/>
  <c r="R35" i="2" s="1"/>
  <c r="R34" i="2"/>
  <c r="R31" i="2"/>
  <c r="R36" i="2" s="1"/>
  <c r="T40" i="2"/>
  <c r="D40" i="2"/>
  <c r="I35" i="2"/>
  <c r="BO40" i="2"/>
  <c r="CH36" i="2"/>
  <c r="BF36" i="2"/>
  <c r="AA36" i="2"/>
  <c r="FN35" i="2"/>
  <c r="AF35" i="2"/>
  <c r="FD30" i="2"/>
  <c r="FD35" i="2" s="1"/>
  <c r="FD34" i="2"/>
  <c r="EN34" i="2"/>
  <c r="EN30" i="2"/>
  <c r="EN35" i="2" s="1"/>
  <c r="EN31" i="2"/>
  <c r="EN36" i="2" s="1"/>
  <c r="DX34" i="2"/>
  <c r="DX30" i="2"/>
  <c r="DX35" i="2" s="1"/>
  <c r="DX31" i="2"/>
  <c r="DX36" i="2" s="1"/>
  <c r="DH34" i="2"/>
  <c r="DH31" i="2"/>
  <c r="DH36" i="2" s="1"/>
  <c r="CR31" i="2"/>
  <c r="CR36" i="2" s="1"/>
  <c r="CR34" i="2"/>
  <c r="CR30" i="2"/>
  <c r="CR35" i="2" s="1"/>
  <c r="CB34" i="2"/>
  <c r="CB31" i="2"/>
  <c r="CB36" i="2" s="1"/>
  <c r="CB30" i="2"/>
  <c r="CB35" i="2" s="1"/>
  <c r="BL34" i="2"/>
  <c r="BL31" i="2"/>
  <c r="BL36" i="2" s="1"/>
  <c r="AV34" i="2"/>
  <c r="AV30" i="2"/>
  <c r="AV35" i="2" s="1"/>
  <c r="AF34" i="2"/>
  <c r="AF31" i="2"/>
  <c r="AF36" i="2" s="1"/>
  <c r="P34" i="2"/>
  <c r="P30" i="2"/>
  <c r="P35" i="2" s="1"/>
  <c r="P31" i="2"/>
  <c r="P36" i="2" s="1"/>
  <c r="CG36" i="2"/>
  <c r="FM35" i="2"/>
  <c r="G35" i="2"/>
  <c r="FS31" i="2"/>
  <c r="FS36" i="2" s="1"/>
  <c r="FS34" i="2"/>
  <c r="FC35" i="2"/>
  <c r="CQ36" i="2"/>
  <c r="DD36" i="2"/>
  <c r="CF36" i="2"/>
  <c r="ED35" i="2"/>
  <c r="BK35" i="2"/>
  <c r="AD35" i="2"/>
  <c r="C35" i="2"/>
  <c r="FR31" i="2"/>
  <c r="FR36" i="2" s="1"/>
  <c r="FR34" i="2"/>
  <c r="FR30" i="2"/>
  <c r="FR35" i="2" s="1"/>
  <c r="FB30" i="2"/>
  <c r="FB35" i="2" s="1"/>
  <c r="FB34" i="2"/>
  <c r="FB31" i="2"/>
  <c r="FB36" i="2" s="1"/>
  <c r="EL30" i="2"/>
  <c r="EL35" i="2" s="1"/>
  <c r="EL34" i="2"/>
  <c r="EL31" i="2"/>
  <c r="EL36" i="2" s="1"/>
  <c r="DV30" i="2"/>
  <c r="DV35" i="2" s="1"/>
  <c r="DV34" i="2"/>
  <c r="DV31" i="2"/>
  <c r="DV36" i="2" s="1"/>
  <c r="DF34" i="2"/>
  <c r="DF30" i="2"/>
  <c r="DF35" i="2" s="1"/>
  <c r="CP34" i="2"/>
  <c r="CP31" i="2"/>
  <c r="CP36" i="2" s="1"/>
  <c r="CP30" i="2"/>
  <c r="CP35" i="2" s="1"/>
  <c r="BZ35" i="2"/>
  <c r="BJ31" i="2"/>
  <c r="BJ36" i="2" s="1"/>
  <c r="BJ30" i="2"/>
  <c r="BJ35" i="2" s="1"/>
  <c r="BJ34" i="2"/>
  <c r="AT31" i="2"/>
  <c r="AT36" i="2" s="1"/>
  <c r="AT34" i="2"/>
  <c r="AT30" i="2"/>
  <c r="AT35" i="2" s="1"/>
  <c r="AD34" i="2"/>
  <c r="N31" i="2"/>
  <c r="N36" i="2" s="1"/>
  <c r="N30" i="2"/>
  <c r="N35" i="2" s="1"/>
  <c r="EN40" i="2"/>
  <c r="DX40" i="2"/>
  <c r="DH40" i="2"/>
  <c r="CR40" i="2"/>
  <c r="CB40" i="2"/>
  <c r="BL40" i="2"/>
  <c r="AV40" i="2"/>
  <c r="AF40" i="2"/>
  <c r="P40" i="2"/>
  <c r="EC35" i="2"/>
  <c r="AC35" i="2"/>
  <c r="FI35" i="2"/>
  <c r="FB40" i="2"/>
  <c r="AT40" i="2"/>
  <c r="AD40" i="2"/>
  <c r="N40" i="2"/>
  <c r="FG31" i="2"/>
  <c r="FG36" i="2" s="1"/>
  <c r="DA36" i="2"/>
  <c r="BZ31" i="2"/>
  <c r="BZ36" i="2" s="1"/>
  <c r="AV31" i="2"/>
  <c r="AV36" i="2" s="1"/>
  <c r="CL35" i="2"/>
  <c r="FO31" i="2"/>
  <c r="FO36" i="2" s="1"/>
  <c r="FO30" i="2"/>
  <c r="FO35" i="2" s="1"/>
  <c r="EY31" i="2"/>
  <c r="EY36" i="2" s="1"/>
  <c r="EY30" i="2"/>
  <c r="EY35" i="2" s="1"/>
  <c r="EY34" i="2"/>
  <c r="EI30" i="2"/>
  <c r="EI35" i="2" s="1"/>
  <c r="EI31" i="2"/>
  <c r="EI36" i="2" s="1"/>
  <c r="DS34" i="2"/>
  <c r="DS30" i="2"/>
  <c r="DS35" i="2" s="1"/>
  <c r="DS31" i="2"/>
  <c r="DS36" i="2" s="1"/>
  <c r="DC34" i="2"/>
  <c r="DC30" i="2"/>
  <c r="DC35" i="2" s="1"/>
  <c r="CM30" i="2"/>
  <c r="CM35" i="2" s="1"/>
  <c r="CM31" i="2"/>
  <c r="CM36" i="2" s="1"/>
  <c r="CM34" i="2"/>
  <c r="BW30" i="2"/>
  <c r="BW35" i="2" s="1"/>
  <c r="BW31" i="2"/>
  <c r="BW36" i="2" s="1"/>
  <c r="BW34" i="2"/>
  <c r="BG30" i="2"/>
  <c r="BG35" i="2" s="1"/>
  <c r="BG34" i="2"/>
  <c r="AQ34" i="2"/>
  <c r="AQ31" i="2"/>
  <c r="AQ36" i="2" s="1"/>
  <c r="AQ30" i="2"/>
  <c r="AQ35" i="2" s="1"/>
  <c r="AA35" i="2"/>
  <c r="K31" i="2"/>
  <c r="K36" i="2" s="1"/>
  <c r="K34" i="2"/>
  <c r="FQ40" i="2"/>
  <c r="FA40" i="2"/>
  <c r="DE40" i="2"/>
  <c r="CO40" i="2"/>
  <c r="BY40" i="2"/>
  <c r="AS40" i="2"/>
  <c r="FF31" i="2"/>
  <c r="FF36" i="2" s="1"/>
  <c r="EC36" i="2"/>
  <c r="BY36" i="2"/>
  <c r="FW4" i="2"/>
  <c r="GH14" i="2"/>
  <c r="HN14" i="2"/>
  <c r="GM14" i="2"/>
  <c r="HT14" i="2"/>
  <c r="GG14" i="2"/>
  <c r="HS14" i="2"/>
  <c r="GN14" i="2"/>
  <c r="HW14" i="2"/>
  <c r="GX14" i="2"/>
  <c r="II14" i="2"/>
  <c r="HB14" i="2"/>
  <c r="IJ14" i="2"/>
  <c r="GO14" i="2"/>
  <c r="IK14" i="2"/>
  <c r="GQ14" i="2"/>
  <c r="IM14" i="2"/>
  <c r="GV14" i="2"/>
  <c r="IR14" i="2"/>
  <c r="GW14" i="2"/>
  <c r="IS14" i="2"/>
  <c r="HC14" i="2"/>
  <c r="HM14" i="2"/>
  <c r="GA14" i="2"/>
  <c r="IC14" i="2"/>
  <c r="IB14" i="2"/>
  <c r="ID14" i="2"/>
  <c r="IH14" i="2"/>
  <c r="FW14" i="2"/>
  <c r="GL14" i="2"/>
  <c r="HD14" i="2"/>
  <c r="HE14" i="2"/>
  <c r="HU14" i="2"/>
  <c r="AE36" i="2"/>
  <c r="O34" i="2"/>
  <c r="FX14" i="2"/>
  <c r="FV4" i="2"/>
  <c r="FV12" i="2" s="1"/>
  <c r="FV14" i="2"/>
  <c r="BA35" i="2"/>
  <c r="Z35" i="2"/>
  <c r="DU36" i="2"/>
  <c r="FJ35" i="2"/>
  <c r="BU35" i="2"/>
  <c r="AW35" i="2"/>
  <c r="EX36" i="2"/>
  <c r="DR36" i="2"/>
  <c r="FN36" i="2"/>
  <c r="DQ36" i="2"/>
  <c r="CL36" i="2"/>
  <c r="AP36" i="2"/>
  <c r="J36" i="2"/>
  <c r="U35" i="2"/>
  <c r="AI40" i="2"/>
  <c r="C40" i="2"/>
  <c r="EJ36" i="2"/>
  <c r="G36" i="2"/>
  <c r="CQ35" i="2"/>
  <c r="DY40" i="2"/>
  <c r="FK36" i="2"/>
  <c r="EV35" i="2"/>
  <c r="GB14" i="2"/>
  <c r="EI40" i="2"/>
  <c r="CM40" i="2"/>
  <c r="K40" i="2"/>
  <c r="ET36" i="2"/>
  <c r="CY36" i="2"/>
  <c r="EO35" i="2"/>
  <c r="J35" i="2"/>
  <c r="FH31" i="2"/>
  <c r="FH36" i="2" s="1"/>
  <c r="FH30" i="2"/>
  <c r="FH35" i="2" s="1"/>
  <c r="ER31" i="2"/>
  <c r="ER36" i="2" s="1"/>
  <c r="ER30" i="2"/>
  <c r="ER35" i="2" s="1"/>
  <c r="EB30" i="2"/>
  <c r="EB35" i="2" s="1"/>
  <c r="EB34" i="2"/>
  <c r="DL36" i="2"/>
  <c r="CF34" i="2"/>
  <c r="AZ30" i="2"/>
  <c r="AZ35" i="2" s="1"/>
  <c r="AZ31" i="2"/>
  <c r="AZ36" i="2" s="1"/>
  <c r="AZ34" i="2"/>
  <c r="AJ30" i="2"/>
  <c r="AJ35" i="2" s="1"/>
  <c r="AJ31" i="2"/>
  <c r="AJ36" i="2" s="1"/>
  <c r="AJ34" i="2"/>
  <c r="T31" i="2"/>
  <c r="T36" i="2" s="1"/>
  <c r="T30" i="2"/>
  <c r="T35" i="2" s="1"/>
  <c r="T34" i="2"/>
  <c r="D35" i="2"/>
  <c r="DA40" i="2"/>
  <c r="BU40" i="2"/>
  <c r="FA34" i="2"/>
  <c r="FA31" i="2"/>
  <c r="FA36" i="2" s="1"/>
  <c r="EK34" i="2"/>
  <c r="EK30" i="2"/>
  <c r="EK35" i="2" s="1"/>
  <c r="DE30" i="2"/>
  <c r="DE35" i="2" s="1"/>
  <c r="DE31" i="2"/>
  <c r="DE36" i="2" s="1"/>
  <c r="DE34" i="2"/>
  <c r="BY34" i="2"/>
  <c r="BY30" i="2"/>
  <c r="BY35" i="2" s="1"/>
  <c r="BI31" i="2"/>
  <c r="BI36" i="2" s="1"/>
  <c r="BI30" i="2"/>
  <c r="BI35" i="2" s="1"/>
  <c r="BI34" i="2"/>
  <c r="R15" i="2"/>
  <c r="BQ35" i="2"/>
  <c r="L15" i="2"/>
  <c r="AX15" i="2"/>
  <c r="CI15" i="2"/>
  <c r="DQ15" i="2"/>
  <c r="EZ15" i="2"/>
  <c r="Z15" i="2"/>
  <c r="BM15" i="2"/>
  <c r="CY15" i="2"/>
  <c r="EG15" i="2"/>
  <c r="FP15" i="2"/>
  <c r="AB15" i="2"/>
  <c r="BN15" i="2"/>
  <c r="CZ15" i="2"/>
  <c r="EH15" i="2"/>
  <c r="AO15" i="2"/>
  <c r="CL15" i="2"/>
  <c r="EJ15" i="2"/>
  <c r="D8" i="2"/>
  <c r="D10" i="2" s="1"/>
  <c r="D85" i="2" s="1"/>
  <c r="AP15" i="2"/>
  <c r="CN15" i="2"/>
  <c r="EO15" i="2"/>
  <c r="AW15" i="2"/>
  <c r="CS15" i="2"/>
  <c r="EP15" i="2"/>
  <c r="AY15" i="2"/>
  <c r="CT15" i="2"/>
  <c r="EU15" i="2"/>
  <c r="G15" i="2"/>
  <c r="BD15" i="2"/>
  <c r="DA15" i="2"/>
  <c r="EV15" i="2"/>
  <c r="W15" i="2"/>
  <c r="BT15" i="2"/>
  <c r="DO15" i="2"/>
  <c r="FL15" i="2"/>
  <c r="AH15" i="2"/>
  <c r="CD15" i="2"/>
  <c r="DZ15" i="2"/>
  <c r="HO27" i="2"/>
  <c r="GY27" i="2"/>
  <c r="GI27" i="2"/>
  <c r="FS27" i="2"/>
  <c r="FS10" i="2"/>
  <c r="FS85" i="2" s="1"/>
  <c r="FC27" i="2"/>
  <c r="EM27" i="2"/>
  <c r="DW27" i="2"/>
  <c r="DW10" i="2"/>
  <c r="DW69" i="2" s="1"/>
  <c r="DG27" i="2"/>
  <c r="CQ27" i="2"/>
  <c r="CA27" i="2"/>
  <c r="CA10" i="2"/>
  <c r="BK27" i="2"/>
  <c r="AU27" i="2"/>
  <c r="AE27" i="2"/>
  <c r="O27" i="2"/>
  <c r="DR15" i="2"/>
  <c r="AM15" i="2"/>
  <c r="IE10" i="2"/>
  <c r="IE53" i="2" s="1"/>
  <c r="DG10" i="2"/>
  <c r="DG69" i="2" s="1"/>
  <c r="BJ27" i="2"/>
  <c r="AT27" i="2"/>
  <c r="AD27" i="2"/>
  <c r="N27" i="2"/>
  <c r="DP15" i="2"/>
  <c r="AG15" i="2"/>
  <c r="DB15" i="2"/>
  <c r="Q15" i="2"/>
  <c r="EM10" i="2"/>
  <c r="EM69" i="2" s="1"/>
  <c r="HO52" i="2"/>
  <c r="HO51" i="2" s="1"/>
  <c r="GY52" i="2"/>
  <c r="GY51" i="2" s="1"/>
  <c r="GI52" i="2"/>
  <c r="GI51" i="2" s="1"/>
  <c r="IC32" i="2"/>
  <c r="FN15" i="2"/>
  <c r="CE15" i="2"/>
  <c r="H15" i="2"/>
  <c r="HH9" i="2"/>
  <c r="HH8" i="2" s="1"/>
  <c r="HH10" i="2" s="1"/>
  <c r="IN4" i="2"/>
  <c r="HX4" i="2"/>
  <c r="HH4" i="2"/>
  <c r="GB4" i="2"/>
  <c r="DM31" i="2"/>
  <c r="DM36" i="2" s="1"/>
  <c r="DM30" i="2"/>
  <c r="DM35" i="2" s="1"/>
  <c r="CW35" i="2"/>
  <c r="BA31" i="2"/>
  <c r="BA36" i="2" s="1"/>
  <c r="BA34" i="2"/>
  <c r="AK31" i="2"/>
  <c r="AK36" i="2" s="1"/>
  <c r="AK30" i="2"/>
  <c r="AK35" i="2" s="1"/>
  <c r="AK34" i="2"/>
  <c r="E35" i="2"/>
  <c r="FM15" i="2"/>
  <c r="BX15" i="2"/>
  <c r="IP8" i="2"/>
  <c r="IP10" i="2" s="1"/>
  <c r="IP85" i="2" s="1"/>
  <c r="HZ8" i="2"/>
  <c r="HZ10" i="2" s="1"/>
  <c r="HZ69" i="2" s="1"/>
  <c r="HJ9" i="2"/>
  <c r="HJ8" i="2" s="1"/>
  <c r="HJ10" i="2" s="1"/>
  <c r="GT9" i="2"/>
  <c r="GT8" i="2" s="1"/>
  <c r="GT10" i="2" s="1"/>
  <c r="GT53" i="2" s="1"/>
  <c r="GD8" i="2"/>
  <c r="GD10" i="2" s="1"/>
  <c r="GD53" i="2" s="1"/>
  <c r="IO9" i="2"/>
  <c r="IO8" i="2" s="1"/>
  <c r="IO10" i="2" s="1"/>
  <c r="IO85" i="2" s="1"/>
  <c r="HY8" i="2"/>
  <c r="HY10" i="2" s="1"/>
  <c r="HY69" i="2" s="1"/>
  <c r="HI9" i="2"/>
  <c r="HI8" i="2" s="1"/>
  <c r="HI10" i="2" s="1"/>
  <c r="GS9" i="2"/>
  <c r="GS8" i="2" s="1"/>
  <c r="GS10" i="2" s="1"/>
  <c r="GC9" i="2"/>
  <c r="GC8" i="2" s="1"/>
  <c r="GC10" i="2" s="1"/>
  <c r="GC85" i="2" s="1"/>
  <c r="AI30" i="2"/>
  <c r="AI35" i="2" s="1"/>
  <c r="AI34" i="2"/>
  <c r="AI31" i="2"/>
  <c r="AI36" i="2" s="1"/>
  <c r="S30" i="2"/>
  <c r="S35" i="2" s="1"/>
  <c r="S34" i="2"/>
  <c r="FE15" i="2"/>
  <c r="BU15" i="2"/>
  <c r="GI10" i="2"/>
  <c r="GI85" i="2" s="1"/>
  <c r="IN9" i="2"/>
  <c r="IN8" i="2" s="1"/>
  <c r="IN10" i="2" s="1"/>
  <c r="HX8" i="2"/>
  <c r="HX10" i="2" s="1"/>
  <c r="HX69" i="2" s="1"/>
  <c r="GR9" i="2"/>
  <c r="GR8" i="2" s="1"/>
  <c r="GR10" i="2" s="1"/>
  <c r="GC32" i="2"/>
  <c r="GW32" i="2"/>
  <c r="HP32" i="2"/>
  <c r="IJ32" i="2"/>
  <c r="GF32" i="2"/>
  <c r="GY32" i="2"/>
  <c r="HS32" i="2"/>
  <c r="IM32" i="2"/>
  <c r="GB9" i="2"/>
  <c r="FC10" i="2"/>
  <c r="FC53" i="2" s="1"/>
  <c r="AU10" i="2"/>
  <c r="AU69" i="2" s="1"/>
  <c r="GM8" i="2"/>
  <c r="GM10" i="2" s="1"/>
  <c r="GM85" i="2" s="1"/>
  <c r="EH36" i="2"/>
  <c r="Z34" i="2"/>
  <c r="Z31" i="2"/>
  <c r="Z36" i="2" s="1"/>
  <c r="FW9" i="2"/>
  <c r="FW8" i="2" s="1"/>
  <c r="FW10" i="2" s="1"/>
  <c r="FW53" i="2" s="1"/>
  <c r="HR8" i="2"/>
  <c r="HR10" i="2" s="1"/>
  <c r="HR69" i="2" s="1"/>
  <c r="HB8" i="2"/>
  <c r="HB10" i="2" s="1"/>
  <c r="HB69" i="2" s="1"/>
  <c r="FV8" i="2"/>
  <c r="FV10" i="2" s="1"/>
  <c r="FV85" i="2" s="1"/>
  <c r="EM34" i="2"/>
  <c r="IK32" i="2"/>
  <c r="HQ32" i="2"/>
  <c r="GX32" i="2"/>
  <c r="GD32" i="2"/>
  <c r="O31" i="2"/>
  <c r="O36" i="2" s="1"/>
  <c r="I34" i="2"/>
  <c r="IG9" i="2"/>
  <c r="IG8" i="2" s="1"/>
  <c r="IG10" i="2" s="1"/>
  <c r="IG69" i="2" s="1"/>
  <c r="HQ9" i="2"/>
  <c r="HQ8" i="2" s="1"/>
  <c r="HQ10" i="2" s="1"/>
  <c r="HA9" i="2"/>
  <c r="HA8" i="2" s="1"/>
  <c r="HA10" i="2" s="1"/>
  <c r="HA85" i="2" s="1"/>
  <c r="GK9" i="2"/>
  <c r="GK8" i="2" s="1"/>
  <c r="GK10" i="2" s="1"/>
  <c r="GK85" i="2" s="1"/>
  <c r="GK4" i="2"/>
  <c r="FU9" i="2"/>
  <c r="FU8" i="2" s="1"/>
  <c r="FU10" i="2" s="1"/>
  <c r="FU85" i="2" s="1"/>
  <c r="FU4" i="2"/>
  <c r="FU11" i="2" s="1"/>
  <c r="BV36" i="2"/>
  <c r="CA30" i="2"/>
  <c r="CA35" i="2" s="1"/>
  <c r="HB27" i="2"/>
  <c r="DJ27" i="2"/>
  <c r="AH10" i="2"/>
  <c r="AH27" i="2"/>
  <c r="IF9" i="2"/>
  <c r="IF8" i="2" s="1"/>
  <c r="IF10" i="2" s="1"/>
  <c r="IF69" i="2" s="1"/>
  <c r="IF4" i="2"/>
  <c r="HP9" i="2"/>
  <c r="HP8" i="2" s="1"/>
  <c r="HP10" i="2" s="1"/>
  <c r="HP85" i="2" s="1"/>
  <c r="HP4" i="2"/>
  <c r="GZ9" i="2"/>
  <c r="GZ8" i="2" s="1"/>
  <c r="GZ10" i="2" s="1"/>
  <c r="GZ4" i="2"/>
  <c r="GJ9" i="2"/>
  <c r="GJ8" i="2" s="1"/>
  <c r="GJ10" i="2" s="1"/>
  <c r="GJ53" i="2" s="1"/>
  <c r="GJ4" i="2"/>
  <c r="FT9" i="2"/>
  <c r="FT4" i="2"/>
  <c r="FT13" i="2" s="1"/>
  <c r="FZ32" i="2"/>
  <c r="GP32" i="2"/>
  <c r="HF32" i="2"/>
  <c r="HV32" i="2"/>
  <c r="IL32" i="2"/>
  <c r="GJ32" i="2"/>
  <c r="HA32" i="2"/>
  <c r="HR32" i="2"/>
  <c r="II32" i="2"/>
  <c r="FX32" i="2"/>
  <c r="GQ32" i="2"/>
  <c r="HI32" i="2"/>
  <c r="IA32" i="2"/>
  <c r="IS32" i="2"/>
  <c r="GE32" i="2"/>
  <c r="IH32" i="2"/>
  <c r="HO32" i="2"/>
  <c r="GV32" i="2"/>
  <c r="FE27" i="2"/>
  <c r="FE10" i="2"/>
  <c r="EO27" i="2"/>
  <c r="EO10" i="2"/>
  <c r="EO53" i="2" s="1"/>
  <c r="DY27" i="2"/>
  <c r="DY10" i="2"/>
  <c r="DY85" i="2" s="1"/>
  <c r="DI27" i="2"/>
  <c r="DI10" i="2"/>
  <c r="DI85" i="2" s="1"/>
  <c r="CS27" i="2"/>
  <c r="CS10" i="2"/>
  <c r="CC27" i="2"/>
  <c r="CC10" i="2"/>
  <c r="BM27" i="2"/>
  <c r="BM10" i="2"/>
  <c r="AW27" i="2"/>
  <c r="AW10" i="2"/>
  <c r="AW85" i="2" s="1"/>
  <c r="AG27" i="2"/>
  <c r="AG10" i="2"/>
  <c r="AG85" i="2" s="1"/>
  <c r="Q27" i="2"/>
  <c r="Q10" i="2"/>
  <c r="Q53" i="2" s="1"/>
  <c r="II9" i="2"/>
  <c r="II8" i="2" s="1"/>
  <c r="II10" i="2" s="1"/>
  <c r="IJ10" i="2"/>
  <c r="IJ69" i="2" s="1"/>
  <c r="AE10" i="2"/>
  <c r="AE85" i="2" s="1"/>
  <c r="HO9" i="2"/>
  <c r="HO8" i="2" s="1"/>
  <c r="HO10" i="2" s="1"/>
  <c r="GY9" i="2"/>
  <c r="GY8" i="2" s="1"/>
  <c r="GY10" i="2" s="1"/>
  <c r="HQ4" i="2"/>
  <c r="DB34" i="2"/>
  <c r="CJ34" i="2"/>
  <c r="IG32" i="2"/>
  <c r="HN32" i="2"/>
  <c r="GU32" i="2"/>
  <c r="GA32" i="2"/>
  <c r="HP27" i="2"/>
  <c r="EN27" i="2"/>
  <c r="EN10" i="2"/>
  <c r="CB27" i="2"/>
  <c r="CB10" i="2"/>
  <c r="CB85" i="2" s="1"/>
  <c r="AV27" i="2"/>
  <c r="AV10" i="2"/>
  <c r="AV53" i="2" s="1"/>
  <c r="FD10" i="2"/>
  <c r="FD85" i="2" s="1"/>
  <c r="GN10" i="2"/>
  <c r="ID9" i="2"/>
  <c r="ID8" i="2" s="1"/>
  <c r="ID10" i="2" s="1"/>
  <c r="HN9" i="2"/>
  <c r="HN8" i="2" s="1"/>
  <c r="HN10" i="2" s="1"/>
  <c r="HN69" i="2" s="1"/>
  <c r="GX9" i="2"/>
  <c r="GX8" i="2" s="1"/>
  <c r="GX10" i="2" s="1"/>
  <c r="GH9" i="2"/>
  <c r="GH8" i="2" s="1"/>
  <c r="GH10" i="2" s="1"/>
  <c r="GH69" i="2" s="1"/>
  <c r="FO10" i="2"/>
  <c r="FO69" i="2" s="1"/>
  <c r="EY10" i="2"/>
  <c r="EY53" i="2" s="1"/>
  <c r="EI10" i="2"/>
  <c r="EI53" i="2" s="1"/>
  <c r="DS10" i="2"/>
  <c r="DS53" i="2" s="1"/>
  <c r="DC10" i="2"/>
  <c r="DC53" i="2" s="1"/>
  <c r="CM10" i="2"/>
  <c r="CM85" i="2" s="1"/>
  <c r="BW10" i="2"/>
  <c r="BW53" i="2" s="1"/>
  <c r="BG10" i="2"/>
  <c r="BG53" i="2" s="1"/>
  <c r="AQ10" i="2"/>
  <c r="AQ69" i="2" s="1"/>
  <c r="AA10" i="2"/>
  <c r="AA85" i="2" s="1"/>
  <c r="K10" i="2"/>
  <c r="K69" i="2" s="1"/>
  <c r="IS4" i="2"/>
  <c r="IC4" i="2"/>
  <c r="HM4" i="2"/>
  <c r="GW4" i="2"/>
  <c r="GG4" i="2"/>
  <c r="FN10" i="2"/>
  <c r="FN85" i="2" s="1"/>
  <c r="EX10" i="2"/>
  <c r="EX69" i="2" s="1"/>
  <c r="EH10" i="2"/>
  <c r="EH53" i="2" s="1"/>
  <c r="DR10" i="2"/>
  <c r="DR53" i="2" s="1"/>
  <c r="DB10" i="2"/>
  <c r="DB85" i="2" s="1"/>
  <c r="CL10" i="2"/>
  <c r="CL53" i="2" s="1"/>
  <c r="BV10" i="2"/>
  <c r="BV53" i="2" s="1"/>
  <c r="BF10" i="2"/>
  <c r="AP10" i="2"/>
  <c r="Z10" i="2"/>
  <c r="Z53" i="2" s="1"/>
  <c r="J10" i="2"/>
  <c r="J53" i="2" s="1"/>
  <c r="FF15" i="2"/>
  <c r="DT15" i="2"/>
  <c r="CK15" i="2"/>
  <c r="BC15" i="2"/>
  <c r="M15" i="2"/>
  <c r="AC15" i="2"/>
  <c r="AS15" i="2"/>
  <c r="BI15" i="2"/>
  <c r="BY15" i="2"/>
  <c r="CO15" i="2"/>
  <c r="DE15" i="2"/>
  <c r="DU15" i="2"/>
  <c r="EK15" i="2"/>
  <c r="FA15" i="2"/>
  <c r="FQ15" i="2"/>
  <c r="N15" i="2"/>
  <c r="AD15" i="2"/>
  <c r="AT15" i="2"/>
  <c r="BJ15" i="2"/>
  <c r="BZ15" i="2"/>
  <c r="CP15" i="2"/>
  <c r="DF15" i="2"/>
  <c r="DV15" i="2"/>
  <c r="EL15" i="2"/>
  <c r="FB15" i="2"/>
  <c r="FR15" i="2"/>
  <c r="O15" i="2"/>
  <c r="AE15" i="2"/>
  <c r="AU15" i="2"/>
  <c r="BK15" i="2"/>
  <c r="CA15" i="2"/>
  <c r="CQ15" i="2"/>
  <c r="DG15" i="2"/>
  <c r="DW15" i="2"/>
  <c r="EM15" i="2"/>
  <c r="FC15" i="2"/>
  <c r="FS15" i="2"/>
  <c r="P15" i="2"/>
  <c r="AF15" i="2"/>
  <c r="AV15" i="2"/>
  <c r="BL15" i="2"/>
  <c r="CB15" i="2"/>
  <c r="CR15" i="2"/>
  <c r="DH15" i="2"/>
  <c r="DX15" i="2"/>
  <c r="EN15" i="2"/>
  <c r="FD15" i="2"/>
  <c r="D15" i="2"/>
  <c r="T15" i="2"/>
  <c r="AJ15" i="2"/>
  <c r="AZ15" i="2"/>
  <c r="BP15" i="2"/>
  <c r="CF15" i="2"/>
  <c r="CV15" i="2"/>
  <c r="DL15" i="2"/>
  <c r="EB15" i="2"/>
  <c r="ER15" i="2"/>
  <c r="FH15" i="2"/>
  <c r="E15" i="2"/>
  <c r="U15" i="2"/>
  <c r="AK15" i="2"/>
  <c r="BA15" i="2"/>
  <c r="BQ15" i="2"/>
  <c r="CG15" i="2"/>
  <c r="CW15" i="2"/>
  <c r="DM15" i="2"/>
  <c r="EC15" i="2"/>
  <c r="ES15" i="2"/>
  <c r="FI15" i="2"/>
  <c r="F15" i="2"/>
  <c r="V15" i="2"/>
  <c r="AL15" i="2"/>
  <c r="BB15" i="2"/>
  <c r="BR15" i="2"/>
  <c r="CH15" i="2"/>
  <c r="CX15" i="2"/>
  <c r="DN15" i="2"/>
  <c r="ED15" i="2"/>
  <c r="ET15" i="2"/>
  <c r="FJ15" i="2"/>
  <c r="K15" i="2"/>
  <c r="AA15" i="2"/>
  <c r="AQ15" i="2"/>
  <c r="BG15" i="2"/>
  <c r="BW15" i="2"/>
  <c r="CM15" i="2"/>
  <c r="DC15" i="2"/>
  <c r="DS15" i="2"/>
  <c r="EI15" i="2"/>
  <c r="EY15" i="2"/>
  <c r="FO15" i="2"/>
  <c r="C15" i="2"/>
  <c r="AI15" i="2"/>
  <c r="BO15" i="2"/>
  <c r="CU15" i="2"/>
  <c r="EA15" i="2"/>
  <c r="FG15" i="2"/>
  <c r="J15" i="2"/>
  <c r="AR15" i="2"/>
  <c r="CC15" i="2"/>
  <c r="DJ15" i="2"/>
  <c r="EQ15" i="2"/>
  <c r="ID4" i="2"/>
  <c r="IQ8" i="2"/>
  <c r="IQ10" i="2" s="1"/>
  <c r="IQ53" i="2" s="1"/>
  <c r="IA8" i="2"/>
  <c r="IA10" i="2" s="1"/>
  <c r="IA53" i="2" s="1"/>
  <c r="HK8" i="2"/>
  <c r="HK10" i="2" s="1"/>
  <c r="HK85" i="2" s="1"/>
  <c r="GU8" i="2"/>
  <c r="GU10" i="2" s="1"/>
  <c r="GU85" i="2" s="1"/>
  <c r="GE8" i="2"/>
  <c r="GE10" i="2" s="1"/>
  <c r="GE69" i="2" s="1"/>
  <c r="FU14" i="2"/>
  <c r="IE4" i="2"/>
  <c r="HO4" i="2"/>
  <c r="GY4" i="2"/>
  <c r="GI4" i="2"/>
  <c r="FG27" i="2"/>
  <c r="IP4" i="2"/>
  <c r="HZ4" i="2"/>
  <c r="HJ4" i="2"/>
  <c r="GT4" i="2"/>
  <c r="GD4" i="2"/>
  <c r="IL14" i="2"/>
  <c r="HV14" i="2"/>
  <c r="HF14" i="2"/>
  <c r="GP14" i="2"/>
  <c r="FZ14" i="2"/>
  <c r="IG14" i="2"/>
  <c r="HQ14" i="2"/>
  <c r="HA14" i="2"/>
  <c r="GK14" i="2"/>
  <c r="IF14" i="2"/>
  <c r="HP14" i="2"/>
  <c r="GZ14" i="2"/>
  <c r="GJ14" i="2"/>
  <c r="IE14" i="2"/>
  <c r="HO14" i="2"/>
  <c r="GY14" i="2"/>
  <c r="GI14" i="2"/>
  <c r="IQ14" i="2"/>
  <c r="IA14" i="2"/>
  <c r="HK14" i="2"/>
  <c r="GU14" i="2"/>
  <c r="GE14" i="2"/>
  <c r="IP14" i="2"/>
  <c r="HZ14" i="2"/>
  <c r="HJ14" i="2"/>
  <c r="GT14" i="2"/>
  <c r="GD14" i="2"/>
  <c r="IO14" i="2"/>
  <c r="HY14" i="2"/>
  <c r="HI14" i="2"/>
  <c r="GS14" i="2"/>
  <c r="GC14" i="2"/>
  <c r="IN14" i="2"/>
  <c r="HX14" i="2"/>
  <c r="HH14" i="2"/>
  <c r="GR14" i="2"/>
  <c r="AL69" i="2" l="1"/>
  <c r="CR69" i="2"/>
  <c r="CZ85" i="2"/>
  <c r="BN69" i="2"/>
  <c r="AN69" i="2"/>
  <c r="BR69" i="2"/>
  <c r="CT69" i="2"/>
  <c r="HV85" i="2"/>
  <c r="EJ69" i="2"/>
  <c r="H53" i="2"/>
  <c r="DO53" i="2"/>
  <c r="FK85" i="2"/>
  <c r="CT85" i="2"/>
  <c r="CH85" i="2"/>
  <c r="FL85" i="2"/>
  <c r="BB53" i="2"/>
  <c r="GP85" i="2"/>
  <c r="IK69" i="2"/>
  <c r="ET53" i="2"/>
  <c r="BL53" i="2"/>
  <c r="CR53" i="2"/>
  <c r="BS85" i="2"/>
  <c r="HV69" i="2"/>
  <c r="CI85" i="2"/>
  <c r="CH53" i="2"/>
  <c r="H85" i="2"/>
  <c r="H86" i="2" s="1"/>
  <c r="H88" i="2" s="1"/>
  <c r="FK53" i="2"/>
  <c r="AN53" i="2"/>
  <c r="BX85" i="2"/>
  <c r="X85" i="2"/>
  <c r="BD53" i="2"/>
  <c r="GQ69" i="2"/>
  <c r="IK53" i="2"/>
  <c r="CY69" i="2"/>
  <c r="BD85" i="2"/>
  <c r="HL53" i="2"/>
  <c r="CJ53" i="2"/>
  <c r="EE53" i="2"/>
  <c r="V69" i="2"/>
  <c r="BC69" i="2"/>
  <c r="AF85" i="2"/>
  <c r="C54" i="2"/>
  <c r="C56" i="2" s="1"/>
  <c r="C58" i="2" s="1"/>
  <c r="GV53" i="2"/>
  <c r="FF85" i="2"/>
  <c r="CD53" i="2"/>
  <c r="GV69" i="2"/>
  <c r="CD69" i="2"/>
  <c r="HC85" i="2"/>
  <c r="GF69" i="2"/>
  <c r="GF85" i="2"/>
  <c r="FF53" i="2"/>
  <c r="AA53" i="2"/>
  <c r="HL69" i="2"/>
  <c r="HL85" i="2"/>
  <c r="IR85" i="2"/>
  <c r="IB69" i="2"/>
  <c r="IR69" i="2"/>
  <c r="IB53" i="2"/>
  <c r="IE69" i="2"/>
  <c r="GY53" i="2"/>
  <c r="IH85" i="2"/>
  <c r="IH53" i="2"/>
  <c r="CL85" i="2"/>
  <c r="DR85" i="2"/>
  <c r="HY53" i="2"/>
  <c r="FS69" i="2"/>
  <c r="EH85" i="2"/>
  <c r="GE53" i="2"/>
  <c r="DY53" i="2"/>
  <c r="IS15" i="2"/>
  <c r="Q85" i="2"/>
  <c r="FW69" i="2"/>
  <c r="AA69" i="2"/>
  <c r="HC53" i="2"/>
  <c r="GL85" i="2"/>
  <c r="GL53" i="2"/>
  <c r="FS53" i="2"/>
  <c r="IC15" i="2"/>
  <c r="GM69" i="2"/>
  <c r="FU12" i="2"/>
  <c r="GM15" i="2"/>
  <c r="GI53" i="2"/>
  <c r="HS53" i="2"/>
  <c r="IP69" i="2"/>
  <c r="HN85" i="2"/>
  <c r="HO53" i="2"/>
  <c r="CM69" i="2"/>
  <c r="IE85" i="2"/>
  <c r="HS85" i="2"/>
  <c r="GA15" i="2"/>
  <c r="GI69" i="2"/>
  <c r="AW53" i="2"/>
  <c r="DI69" i="2"/>
  <c r="AE69" i="2"/>
  <c r="HY85" i="2"/>
  <c r="AG53" i="2"/>
  <c r="HA69" i="2"/>
  <c r="IG53" i="2"/>
  <c r="DI53" i="2"/>
  <c r="HX53" i="2"/>
  <c r="DY69" i="2"/>
  <c r="FH33" i="2"/>
  <c r="FI33" i="2" s="1"/>
  <c r="FJ33" i="2" s="1"/>
  <c r="FK33" i="2" s="1"/>
  <c r="FL33" i="2" s="1"/>
  <c r="FM33" i="2" s="1"/>
  <c r="FN33" i="2" s="1"/>
  <c r="FO33" i="2" s="1"/>
  <c r="FP33" i="2" s="1"/>
  <c r="FQ33" i="2" s="1"/>
  <c r="FR33" i="2" s="1"/>
  <c r="FS33" i="2" s="1"/>
  <c r="FT33" i="2" s="1"/>
  <c r="FU33" i="2" s="1"/>
  <c r="FV33" i="2" s="1"/>
  <c r="FW33" i="2" s="1"/>
  <c r="FX33" i="2" s="1"/>
  <c r="FY33" i="2" s="1"/>
  <c r="FZ33" i="2" s="1"/>
  <c r="GA33" i="2" s="1"/>
  <c r="GB33" i="2" s="1"/>
  <c r="GC33" i="2" s="1"/>
  <c r="GD33" i="2" s="1"/>
  <c r="GE33" i="2" s="1"/>
  <c r="GF33" i="2" s="1"/>
  <c r="GG33" i="2" s="1"/>
  <c r="GH33" i="2" s="1"/>
  <c r="GI33" i="2" s="1"/>
  <c r="GJ33" i="2" s="1"/>
  <c r="GK33" i="2" s="1"/>
  <c r="GL33" i="2" s="1"/>
  <c r="GM33" i="2" s="1"/>
  <c r="GN33" i="2" s="1"/>
  <c r="GO33" i="2" s="1"/>
  <c r="GP33" i="2" s="1"/>
  <c r="GQ33" i="2" s="1"/>
  <c r="GR33" i="2" s="1"/>
  <c r="GS33" i="2" s="1"/>
  <c r="GT33" i="2" s="1"/>
  <c r="GU33" i="2" s="1"/>
  <c r="GV33" i="2" s="1"/>
  <c r="GW33" i="2" s="1"/>
  <c r="GX33" i="2" s="1"/>
  <c r="GY33" i="2" s="1"/>
  <c r="GZ33" i="2" s="1"/>
  <c r="HA33" i="2" s="1"/>
  <c r="HB33" i="2" s="1"/>
  <c r="HC33" i="2" s="1"/>
  <c r="HD33" i="2" s="1"/>
  <c r="HE33" i="2" s="1"/>
  <c r="HF33" i="2" s="1"/>
  <c r="HG33" i="2" s="1"/>
  <c r="HH33" i="2" s="1"/>
  <c r="HI33" i="2" s="1"/>
  <c r="HJ33" i="2" s="1"/>
  <c r="HK33" i="2" s="1"/>
  <c r="HL33" i="2" s="1"/>
  <c r="HM33" i="2" s="1"/>
  <c r="HN33" i="2" s="1"/>
  <c r="HO33" i="2" s="1"/>
  <c r="HP33" i="2" s="1"/>
  <c r="HQ33" i="2" s="1"/>
  <c r="HR33" i="2" s="1"/>
  <c r="HS33" i="2" s="1"/>
  <c r="HT33" i="2" s="1"/>
  <c r="HU33" i="2" s="1"/>
  <c r="HV33" i="2" s="1"/>
  <c r="HW33" i="2" s="1"/>
  <c r="HX33" i="2" s="1"/>
  <c r="HY33" i="2" s="1"/>
  <c r="HZ33" i="2" s="1"/>
  <c r="IA33" i="2" s="1"/>
  <c r="IB33" i="2" s="1"/>
  <c r="IC33" i="2" s="1"/>
  <c r="ID33" i="2" s="1"/>
  <c r="IE33" i="2" s="1"/>
  <c r="IF33" i="2" s="1"/>
  <c r="IG33" i="2" s="1"/>
  <c r="IH33" i="2" s="1"/>
  <c r="II33" i="2" s="1"/>
  <c r="IJ33" i="2" s="1"/>
  <c r="IK33" i="2" s="1"/>
  <c r="IL33" i="2" s="1"/>
  <c r="IM33" i="2" s="1"/>
  <c r="IN33" i="2" s="1"/>
  <c r="IO33" i="2" s="1"/>
  <c r="IP33" i="2" s="1"/>
  <c r="IQ33" i="2" s="1"/>
  <c r="IR33" i="2" s="1"/>
  <c r="IS33" i="2" s="1"/>
  <c r="II85" i="2"/>
  <c r="II69" i="2"/>
  <c r="II53" i="2"/>
  <c r="GR69" i="2"/>
  <c r="GR85" i="2"/>
  <c r="GR53" i="2"/>
  <c r="E86" i="2"/>
  <c r="E88" i="2" s="1"/>
  <c r="G86" i="2"/>
  <c r="G88" i="2" s="1"/>
  <c r="D86" i="2"/>
  <c r="D88" i="2" s="1"/>
  <c r="F86" i="2"/>
  <c r="F88" i="2" s="1"/>
  <c r="HI53" i="2"/>
  <c r="HI85" i="2"/>
  <c r="HI69" i="2"/>
  <c r="HQ85" i="2"/>
  <c r="HQ53" i="2"/>
  <c r="HQ69" i="2"/>
  <c r="IN85" i="2"/>
  <c r="IN53" i="2"/>
  <c r="IN69" i="2"/>
  <c r="GZ53" i="2"/>
  <c r="GZ85" i="2"/>
  <c r="GZ69" i="2"/>
  <c r="HJ69" i="2"/>
  <c r="HJ53" i="2"/>
  <c r="HJ85" i="2"/>
  <c r="GS53" i="2"/>
  <c r="GS69" i="2"/>
  <c r="GS85" i="2"/>
  <c r="HH53" i="2"/>
  <c r="HH85" i="2"/>
  <c r="HH69" i="2"/>
  <c r="GX69" i="2"/>
  <c r="GX53" i="2"/>
  <c r="GX85" i="2"/>
  <c r="ID69" i="2"/>
  <c r="ID53" i="2"/>
  <c r="ID85" i="2"/>
  <c r="EO85" i="2"/>
  <c r="IA85" i="2"/>
  <c r="HM15" i="2"/>
  <c r="IR15" i="2"/>
  <c r="HG15" i="2"/>
  <c r="GC15" i="2"/>
  <c r="IO53" i="2"/>
  <c r="EO69" i="2"/>
  <c r="GH85" i="2"/>
  <c r="GJ85" i="2"/>
  <c r="IQ85" i="2"/>
  <c r="HO15" i="2"/>
  <c r="FE53" i="2"/>
  <c r="FE85" i="2"/>
  <c r="HV15" i="2"/>
  <c r="HP15" i="2"/>
  <c r="GY15" i="2"/>
  <c r="GH15" i="2"/>
  <c r="GG15" i="2"/>
  <c r="GR15" i="2"/>
  <c r="HR15" i="2"/>
  <c r="II15" i="2"/>
  <c r="IB15" i="2"/>
  <c r="DW53" i="2"/>
  <c r="GC53" i="2"/>
  <c r="FU69" i="2"/>
  <c r="GJ69" i="2"/>
  <c r="CB53" i="2"/>
  <c r="HN53" i="2"/>
  <c r="ID15" i="2"/>
  <c r="GZ15" i="2"/>
  <c r="FW15" i="2"/>
  <c r="GQ15" i="2"/>
  <c r="GD15" i="2"/>
  <c r="FD53" i="2"/>
  <c r="GC69" i="2"/>
  <c r="IF53" i="2"/>
  <c r="GD85" i="2"/>
  <c r="GN15" i="2"/>
  <c r="CM53" i="2"/>
  <c r="GK53" i="2"/>
  <c r="HP69" i="2"/>
  <c r="HX85" i="2"/>
  <c r="HB85" i="2"/>
  <c r="FN53" i="2"/>
  <c r="FN69" i="2"/>
  <c r="HB15" i="2"/>
  <c r="IJ15" i="2"/>
  <c r="HU15" i="2"/>
  <c r="HZ15" i="2"/>
  <c r="GP15" i="2"/>
  <c r="GO15" i="2"/>
  <c r="GJ15" i="2"/>
  <c r="K85" i="2"/>
  <c r="K53" i="2"/>
  <c r="HZ53" i="2"/>
  <c r="HZ85" i="2"/>
  <c r="GB15" i="2"/>
  <c r="GE15" i="2"/>
  <c r="FZ15" i="2"/>
  <c r="FY15" i="2"/>
  <c r="FX15" i="2"/>
  <c r="FT15" i="2"/>
  <c r="BM53" i="2"/>
  <c r="BM69" i="2"/>
  <c r="BM85" i="2"/>
  <c r="CA53" i="2"/>
  <c r="CA85" i="2"/>
  <c r="CA69" i="2"/>
  <c r="HX15" i="2"/>
  <c r="HB53" i="2"/>
  <c r="HK53" i="2"/>
  <c r="IO69" i="2"/>
  <c r="GL69" i="2"/>
  <c r="GH53" i="2"/>
  <c r="C86" i="2"/>
  <c r="C88" i="2" s="1"/>
  <c r="HR85" i="2"/>
  <c r="EN85" i="2"/>
  <c r="EN53" i="2"/>
  <c r="IM15" i="2"/>
  <c r="HN15" i="2"/>
  <c r="IF15" i="2"/>
  <c r="HF15" i="2"/>
  <c r="GU15" i="2"/>
  <c r="AP53" i="2"/>
  <c r="AP69" i="2"/>
  <c r="AQ85" i="2"/>
  <c r="AQ53" i="2"/>
  <c r="FT8" i="2"/>
  <c r="FT10" i="2" s="1"/>
  <c r="AH53" i="2"/>
  <c r="AH85" i="2"/>
  <c r="GL15" i="2"/>
  <c r="AH69" i="2"/>
  <c r="HK69" i="2"/>
  <c r="FW85" i="2"/>
  <c r="D114" i="2"/>
  <c r="IQ15" i="2"/>
  <c r="GI15" i="2"/>
  <c r="FT11" i="2"/>
  <c r="FT12" i="2"/>
  <c r="GA29" i="2"/>
  <c r="GQ29" i="2"/>
  <c r="HG29" i="2"/>
  <c r="HW29" i="2"/>
  <c r="IM29" i="2"/>
  <c r="GG29" i="2"/>
  <c r="GX29" i="2"/>
  <c r="HO29" i="2"/>
  <c r="IF29" i="2"/>
  <c r="FU29" i="2"/>
  <c r="GM29" i="2"/>
  <c r="HE29" i="2"/>
  <c r="HX29" i="2"/>
  <c r="IP29" i="2"/>
  <c r="GB29" i="2"/>
  <c r="GT29" i="2"/>
  <c r="HL29" i="2"/>
  <c r="ID29" i="2"/>
  <c r="GC29" i="2"/>
  <c r="GW29" i="2"/>
  <c r="HR29" i="2"/>
  <c r="IL29" i="2"/>
  <c r="GD29" i="2"/>
  <c r="GY29" i="2"/>
  <c r="HS29" i="2"/>
  <c r="IN29" i="2"/>
  <c r="GE29" i="2"/>
  <c r="GZ29" i="2"/>
  <c r="HT29" i="2"/>
  <c r="IO29" i="2"/>
  <c r="GF29" i="2"/>
  <c r="HA29" i="2"/>
  <c r="HU29" i="2"/>
  <c r="IQ29" i="2"/>
  <c r="GH29" i="2"/>
  <c r="HB29" i="2"/>
  <c r="HV29" i="2"/>
  <c r="IR29" i="2"/>
  <c r="GI29" i="2"/>
  <c r="HJ29" i="2"/>
  <c r="IK29" i="2"/>
  <c r="GP29" i="2"/>
  <c r="FZ29" i="2"/>
  <c r="HM29" i="2"/>
  <c r="GU29" i="2"/>
  <c r="IC29" i="2"/>
  <c r="FY29" i="2"/>
  <c r="HP29" i="2"/>
  <c r="GK29" i="2"/>
  <c r="HZ29" i="2"/>
  <c r="GL29" i="2"/>
  <c r="IA29" i="2"/>
  <c r="GN29" i="2"/>
  <c r="IB29" i="2"/>
  <c r="GO29" i="2"/>
  <c r="IE29" i="2"/>
  <c r="GR29" i="2"/>
  <c r="IG29" i="2"/>
  <c r="GS29" i="2"/>
  <c r="IH29" i="2"/>
  <c r="HC29" i="2"/>
  <c r="IJ29" i="2"/>
  <c r="HD29" i="2"/>
  <c r="IS29" i="2"/>
  <c r="HN29" i="2"/>
  <c r="HQ29" i="2"/>
  <c r="HY29" i="2"/>
  <c r="II29" i="2"/>
  <c r="FT29" i="2"/>
  <c r="FV29" i="2"/>
  <c r="FW29" i="2"/>
  <c r="FX29" i="2"/>
  <c r="GJ29" i="2"/>
  <c r="GV29" i="2"/>
  <c r="HI29" i="2"/>
  <c r="HK29" i="2"/>
  <c r="HF29" i="2"/>
  <c r="HH29" i="2"/>
  <c r="GI99" i="2"/>
  <c r="GY99" i="2"/>
  <c r="HO99" i="2"/>
  <c r="IE99" i="2"/>
  <c r="FT99" i="2"/>
  <c r="GJ99" i="2"/>
  <c r="GZ99" i="2"/>
  <c r="HP99" i="2"/>
  <c r="IF99" i="2"/>
  <c r="FU99" i="2"/>
  <c r="GK99" i="2"/>
  <c r="HA99" i="2"/>
  <c r="HQ99" i="2"/>
  <c r="IG99" i="2"/>
  <c r="FV99" i="2"/>
  <c r="GL99" i="2"/>
  <c r="HB99" i="2"/>
  <c r="HR99" i="2"/>
  <c r="IH99" i="2"/>
  <c r="GG99" i="2"/>
  <c r="HE99" i="2"/>
  <c r="HY99" i="2"/>
  <c r="IS99" i="2"/>
  <c r="GH99" i="2"/>
  <c r="HF99" i="2"/>
  <c r="HZ99" i="2"/>
  <c r="GM99" i="2"/>
  <c r="HG99" i="2"/>
  <c r="IA99" i="2"/>
  <c r="GN99" i="2"/>
  <c r="HH99" i="2"/>
  <c r="IB99" i="2"/>
  <c r="FW99" i="2"/>
  <c r="GQ99" i="2"/>
  <c r="HK99" i="2"/>
  <c r="II99" i="2"/>
  <c r="FX99" i="2"/>
  <c r="GR99" i="2"/>
  <c r="HL99" i="2"/>
  <c r="IJ99" i="2"/>
  <c r="FY99" i="2"/>
  <c r="GS99" i="2"/>
  <c r="HM99" i="2"/>
  <c r="IK99" i="2"/>
  <c r="FZ99" i="2"/>
  <c r="GT99" i="2"/>
  <c r="HN99" i="2"/>
  <c r="IL99" i="2"/>
  <c r="GA99" i="2"/>
  <c r="GU99" i="2"/>
  <c r="HS99" i="2"/>
  <c r="GB99" i="2"/>
  <c r="GV99" i="2"/>
  <c r="GX99" i="2"/>
  <c r="IQ99" i="2"/>
  <c r="HC99" i="2"/>
  <c r="IR99" i="2"/>
  <c r="HI99" i="2"/>
  <c r="HD99" i="2"/>
  <c r="HJ99" i="2"/>
  <c r="HT99" i="2"/>
  <c r="HV99" i="2"/>
  <c r="HW99" i="2"/>
  <c r="GC99" i="2"/>
  <c r="GD99" i="2"/>
  <c r="IC99" i="2"/>
  <c r="HX99" i="2"/>
  <c r="GF99" i="2"/>
  <c r="IM99" i="2"/>
  <c r="GO99" i="2"/>
  <c r="IN99" i="2"/>
  <c r="GW99" i="2"/>
  <c r="GP99" i="2"/>
  <c r="IO99" i="2"/>
  <c r="IP99" i="2"/>
  <c r="HU99" i="2"/>
  <c r="ID99" i="2"/>
  <c r="GE99" i="2"/>
  <c r="GB8" i="2"/>
  <c r="GB10" i="2" s="1"/>
  <c r="HA15" i="2"/>
  <c r="HI15" i="2"/>
  <c r="IH15" i="2"/>
  <c r="IN15" i="2"/>
  <c r="HA53" i="2"/>
  <c r="FV69" i="2"/>
  <c r="CL69" i="2"/>
  <c r="IA69" i="2"/>
  <c r="CB69" i="2"/>
  <c r="HT15" i="2"/>
  <c r="BG85" i="2"/>
  <c r="BG69" i="2"/>
  <c r="GY69" i="2"/>
  <c r="GY85" i="2"/>
  <c r="GK15" i="2"/>
  <c r="HC15" i="2"/>
  <c r="HY15" i="2"/>
  <c r="AE53" i="2"/>
  <c r="GU53" i="2"/>
  <c r="HR53" i="2"/>
  <c r="C70" i="2"/>
  <c r="C72" i="2" s="1"/>
  <c r="DR69" i="2"/>
  <c r="IQ69" i="2"/>
  <c r="EN69" i="2"/>
  <c r="IJ85" i="2"/>
  <c r="IL15" i="2"/>
  <c r="D53" i="2"/>
  <c r="D69" i="2"/>
  <c r="GV15" i="2"/>
  <c r="FU15" i="2"/>
  <c r="FV53" i="2"/>
  <c r="I69" i="2"/>
  <c r="Q69" i="2"/>
  <c r="EH69" i="2"/>
  <c r="DW85" i="2"/>
  <c r="FD69" i="2"/>
  <c r="J85" i="2"/>
  <c r="GX15" i="2"/>
  <c r="IA15" i="2"/>
  <c r="HD15" i="2"/>
  <c r="BF53" i="2"/>
  <c r="BF69" i="2"/>
  <c r="GN69" i="2"/>
  <c r="GN85" i="2"/>
  <c r="HS15" i="2"/>
  <c r="HO69" i="2"/>
  <c r="HO85" i="2"/>
  <c r="FV11" i="2"/>
  <c r="FV13" i="2"/>
  <c r="IP53" i="2"/>
  <c r="AG69" i="2"/>
  <c r="I85" i="2"/>
  <c r="Z85" i="2"/>
  <c r="FO53" i="2"/>
  <c r="FO85" i="2"/>
  <c r="IE15" i="2"/>
  <c r="IO15" i="2"/>
  <c r="GT69" i="2"/>
  <c r="GT85" i="2"/>
  <c r="FE69" i="2"/>
  <c r="HK15" i="2"/>
  <c r="CC53" i="2"/>
  <c r="CC85" i="2"/>
  <c r="HQ15" i="2"/>
  <c r="FV15" i="2"/>
  <c r="GT15" i="2"/>
  <c r="DS85" i="2"/>
  <c r="DS69" i="2"/>
  <c r="HW15" i="2"/>
  <c r="GN53" i="2"/>
  <c r="HP53" i="2"/>
  <c r="J69" i="2"/>
  <c r="AW69" i="2"/>
  <c r="GK69" i="2"/>
  <c r="GU69" i="2"/>
  <c r="GE85" i="2"/>
  <c r="AP85" i="2"/>
  <c r="IK15" i="2"/>
  <c r="EM53" i="2"/>
  <c r="EM85" i="2"/>
  <c r="HH15" i="2"/>
  <c r="HE15" i="2"/>
  <c r="BW85" i="2"/>
  <c r="BW69" i="2"/>
  <c r="CS53" i="2"/>
  <c r="CS85" i="2"/>
  <c r="DB53" i="2"/>
  <c r="DB69" i="2"/>
  <c r="DC85" i="2"/>
  <c r="DC69" i="2"/>
  <c r="EI85" i="2"/>
  <c r="EI69" i="2"/>
  <c r="AU53" i="2"/>
  <c r="AU85" i="2"/>
  <c r="DG53" i="2"/>
  <c r="DG85" i="2"/>
  <c r="IP15" i="2"/>
  <c r="IG15" i="2"/>
  <c r="Z69" i="2"/>
  <c r="CC69" i="2"/>
  <c r="GD69" i="2"/>
  <c r="IF85" i="2"/>
  <c r="BF85" i="2"/>
  <c r="IG85" i="2"/>
  <c r="GW15" i="2"/>
  <c r="FU53" i="2"/>
  <c r="AV69" i="2"/>
  <c r="AV85" i="2"/>
  <c r="EX53" i="2"/>
  <c r="EX85" i="2"/>
  <c r="EY85" i="2"/>
  <c r="EY69" i="2"/>
  <c r="FU13" i="2"/>
  <c r="FC85" i="2"/>
  <c r="FC69" i="2"/>
  <c r="GS15" i="2"/>
  <c r="GF15" i="2"/>
  <c r="HJ15" i="2"/>
  <c r="HL15" i="2"/>
  <c r="GM53" i="2"/>
  <c r="BV69" i="2"/>
  <c r="CS69" i="2"/>
  <c r="IJ53" i="2"/>
  <c r="BV85" i="2"/>
  <c r="C59" i="2" l="1"/>
  <c r="C57" i="2"/>
  <c r="Y86" i="2"/>
  <c r="Y88" i="2" s="1"/>
  <c r="CZ86" i="2"/>
  <c r="CZ88" i="2" s="1"/>
  <c r="CZ89" i="2" s="1"/>
  <c r="AG86" i="2"/>
  <c r="AG88" i="2" s="1"/>
  <c r="P86" i="2"/>
  <c r="P88" i="2" s="1"/>
  <c r="P89" i="2" s="1"/>
  <c r="S86" i="2"/>
  <c r="S88" i="2" s="1"/>
  <c r="S89" i="2" s="1"/>
  <c r="BG86" i="2"/>
  <c r="BG88" i="2" s="1"/>
  <c r="BG91" i="2" s="1"/>
  <c r="DX86" i="2"/>
  <c r="DX88" i="2" s="1"/>
  <c r="DX90" i="2" s="1"/>
  <c r="I86" i="2"/>
  <c r="I88" i="2" s="1"/>
  <c r="I89" i="2" s="1"/>
  <c r="AJ86" i="2"/>
  <c r="AJ88" i="2" s="1"/>
  <c r="AJ89" i="2" s="1"/>
  <c r="J86" i="2"/>
  <c r="J88" i="2" s="1"/>
  <c r="J91" i="2" s="1"/>
  <c r="DJ86" i="2"/>
  <c r="DJ88" i="2" s="1"/>
  <c r="DJ89" i="2" s="1"/>
  <c r="V86" i="2"/>
  <c r="V88" i="2" s="1"/>
  <c r="V91" i="2" s="1"/>
  <c r="FE86" i="2"/>
  <c r="FE88" i="2" s="1"/>
  <c r="FE91" i="2" s="1"/>
  <c r="CX86" i="2"/>
  <c r="CX88" i="2" s="1"/>
  <c r="CX90" i="2" s="1"/>
  <c r="EL86" i="2"/>
  <c r="EL88" i="2" s="1"/>
  <c r="EL91" i="2" s="1"/>
  <c r="DN86" i="2"/>
  <c r="DN88" i="2" s="1"/>
  <c r="DN89" i="2" s="1"/>
  <c r="IG107" i="2"/>
  <c r="IG100" i="2"/>
  <c r="IG103" i="2" s="1"/>
  <c r="IG102" i="2"/>
  <c r="IG101" i="2"/>
  <c r="IG104" i="2" s="1"/>
  <c r="IG105" i="2"/>
  <c r="IG106" i="2" s="1"/>
  <c r="HI31" i="2"/>
  <c r="HI36" i="2" s="1"/>
  <c r="HI34" i="2"/>
  <c r="HI30" i="2"/>
  <c r="HI35" i="2" s="1"/>
  <c r="FC86" i="2"/>
  <c r="FC88" i="2" s="1"/>
  <c r="BK86" i="2"/>
  <c r="BK88" i="2" s="1"/>
  <c r="DS86" i="2"/>
  <c r="DS88" i="2" s="1"/>
  <c r="BS86" i="2"/>
  <c r="BS88" i="2" s="1"/>
  <c r="HU100" i="2"/>
  <c r="HU103" i="2" s="1"/>
  <c r="HU105" i="2"/>
  <c r="HU106" i="2" s="1"/>
  <c r="HU102" i="2"/>
  <c r="HU101" i="2"/>
  <c r="HU104" i="2" s="1"/>
  <c r="HU107" i="2"/>
  <c r="HJ101" i="2"/>
  <c r="HJ104" i="2" s="1"/>
  <c r="HJ100" i="2"/>
  <c r="HJ103" i="2" s="1"/>
  <c r="HJ107" i="2"/>
  <c r="HJ105" i="2"/>
  <c r="HJ106" i="2" s="1"/>
  <c r="HJ102" i="2"/>
  <c r="IK100" i="2"/>
  <c r="IK103" i="2" s="1"/>
  <c r="IK105" i="2"/>
  <c r="IK106" i="2" s="1"/>
  <c r="IK101" i="2"/>
  <c r="IK104" i="2" s="1"/>
  <c r="IK107" i="2"/>
  <c r="IK102" i="2"/>
  <c r="HG102" i="2"/>
  <c r="HG105" i="2"/>
  <c r="HG106" i="2" s="1"/>
  <c r="HG107" i="2"/>
  <c r="HG100" i="2"/>
  <c r="HG103" i="2" s="1"/>
  <c r="HG101" i="2"/>
  <c r="HG104" i="2" s="1"/>
  <c r="HA102" i="2"/>
  <c r="HA101" i="2"/>
  <c r="HA104" i="2" s="1"/>
  <c r="HA107" i="2"/>
  <c r="HA105" i="2"/>
  <c r="HA106" i="2" s="1"/>
  <c r="HA100" i="2"/>
  <c r="HA103" i="2" s="1"/>
  <c r="GV30" i="2"/>
  <c r="GV35" i="2" s="1"/>
  <c r="GV31" i="2"/>
  <c r="GV36" i="2" s="1"/>
  <c r="GV34" i="2"/>
  <c r="IG31" i="2"/>
  <c r="IG36" i="2" s="1"/>
  <c r="IG30" i="2"/>
  <c r="IG35" i="2" s="1"/>
  <c r="IG34" i="2"/>
  <c r="GP30" i="2"/>
  <c r="GP35" i="2" s="1"/>
  <c r="GP31" i="2"/>
  <c r="GP36" i="2" s="1"/>
  <c r="GP34" i="2"/>
  <c r="IN31" i="2"/>
  <c r="IN36" i="2" s="1"/>
  <c r="IN34" i="2"/>
  <c r="IN30" i="2"/>
  <c r="IN35" i="2" s="1"/>
  <c r="FU31" i="2"/>
  <c r="FU36" i="2" s="1"/>
  <c r="FU30" i="2"/>
  <c r="FU35" i="2" s="1"/>
  <c r="FU34" i="2"/>
  <c r="FR86" i="2"/>
  <c r="FR88" i="2" s="1"/>
  <c r="AX86" i="2"/>
  <c r="AX88" i="2" s="1"/>
  <c r="BZ86" i="2"/>
  <c r="BZ88" i="2" s="1"/>
  <c r="AO86" i="2"/>
  <c r="AO88" i="2" s="1"/>
  <c r="Q86" i="2"/>
  <c r="Q88" i="2" s="1"/>
  <c r="EJ86" i="2"/>
  <c r="EJ88" i="2" s="1"/>
  <c r="DR86" i="2"/>
  <c r="DR88" i="2" s="1"/>
  <c r="EO86" i="2"/>
  <c r="EO88" i="2" s="1"/>
  <c r="CH86" i="2"/>
  <c r="CH88" i="2" s="1"/>
  <c r="HV100" i="2"/>
  <c r="HV103" i="2" s="1"/>
  <c r="HV102" i="2"/>
  <c r="HV101" i="2"/>
  <c r="HV104" i="2" s="1"/>
  <c r="HV105" i="2"/>
  <c r="HV106" i="2" s="1"/>
  <c r="HV107" i="2"/>
  <c r="HS34" i="2"/>
  <c r="HS31" i="2"/>
  <c r="HS36" i="2" s="1"/>
  <c r="HS30" i="2"/>
  <c r="HS35" i="2" s="1"/>
  <c r="FS86" i="2"/>
  <c r="FS88" i="2" s="1"/>
  <c r="C73" i="2"/>
  <c r="C74" i="2"/>
  <c r="C75" i="2"/>
  <c r="GP100" i="2"/>
  <c r="GP103" i="2" s="1"/>
  <c r="GP101" i="2"/>
  <c r="GP104" i="2" s="1"/>
  <c r="GP102" i="2"/>
  <c r="IR107" i="2"/>
  <c r="IR101" i="2"/>
  <c r="IR104" i="2" s="1"/>
  <c r="IR105" i="2"/>
  <c r="IR106" i="2" s="1"/>
  <c r="IR100" i="2"/>
  <c r="IR103" i="2" s="1"/>
  <c r="IR102" i="2"/>
  <c r="FY100" i="2"/>
  <c r="FY103" i="2" s="1"/>
  <c r="FY101" i="2"/>
  <c r="FY104" i="2" s="1"/>
  <c r="FY102" i="2"/>
  <c r="HF100" i="2"/>
  <c r="HF103" i="2" s="1"/>
  <c r="HF102" i="2"/>
  <c r="HF107" i="2"/>
  <c r="HF101" i="2"/>
  <c r="HF104" i="2" s="1"/>
  <c r="HF105" i="2"/>
  <c r="HF106" i="2" s="1"/>
  <c r="IF102" i="2"/>
  <c r="IF107" i="2"/>
  <c r="IF100" i="2"/>
  <c r="IF103" i="2" s="1"/>
  <c r="IF101" i="2"/>
  <c r="IF104" i="2" s="1"/>
  <c r="IF105" i="2"/>
  <c r="IF106" i="2" s="1"/>
  <c r="FW30" i="2"/>
  <c r="FW35" i="2" s="1"/>
  <c r="FW31" i="2"/>
  <c r="FW36" i="2" s="1"/>
  <c r="FW34" i="2"/>
  <c r="GO31" i="2"/>
  <c r="GO36" i="2" s="1"/>
  <c r="GO34" i="2"/>
  <c r="GO30" i="2"/>
  <c r="GO35" i="2" s="1"/>
  <c r="GI34" i="2"/>
  <c r="GI30" i="2"/>
  <c r="GI35" i="2" s="1"/>
  <c r="GI31" i="2"/>
  <c r="GI36" i="2" s="1"/>
  <c r="GD30" i="2"/>
  <c r="GD35" i="2" s="1"/>
  <c r="GD34" i="2"/>
  <c r="GD31" i="2"/>
  <c r="GD36" i="2" s="1"/>
  <c r="GX30" i="2"/>
  <c r="GX35" i="2" s="1"/>
  <c r="GX31" i="2"/>
  <c r="GX36" i="2" s="1"/>
  <c r="GX34" i="2"/>
  <c r="FT85" i="2"/>
  <c r="FT69" i="2"/>
  <c r="FT53" i="2"/>
  <c r="FY54" i="2" s="1"/>
  <c r="FM86" i="2"/>
  <c r="FM88" i="2" s="1"/>
  <c r="CM86" i="2"/>
  <c r="CM88" i="2" s="1"/>
  <c r="FQ86" i="2"/>
  <c r="FQ88" i="2" s="1"/>
  <c r="CF86" i="2"/>
  <c r="CF88" i="2" s="1"/>
  <c r="AN86" i="2"/>
  <c r="AN88" i="2" s="1"/>
  <c r="FD86" i="2"/>
  <c r="FD88" i="2" s="1"/>
  <c r="EN86" i="2"/>
  <c r="EN88" i="2" s="1"/>
  <c r="DH86" i="2"/>
  <c r="DH88" i="2" s="1"/>
  <c r="HT100" i="2"/>
  <c r="HT103" i="2" s="1"/>
  <c r="HT105" i="2"/>
  <c r="HT106" i="2" s="1"/>
  <c r="HT102" i="2"/>
  <c r="HT101" i="2"/>
  <c r="HT104" i="2" s="1"/>
  <c r="HT107" i="2"/>
  <c r="GJ34" i="2"/>
  <c r="GJ31" i="2"/>
  <c r="GJ36" i="2" s="1"/>
  <c r="GJ30" i="2"/>
  <c r="GJ35" i="2" s="1"/>
  <c r="CP86" i="2"/>
  <c r="CP88" i="2" s="1"/>
  <c r="HZ101" i="2"/>
  <c r="HZ104" i="2" s="1"/>
  <c r="HZ102" i="2"/>
  <c r="HZ105" i="2"/>
  <c r="HZ106" i="2" s="1"/>
  <c r="HZ107" i="2"/>
  <c r="HZ100" i="2"/>
  <c r="HZ103" i="2" s="1"/>
  <c r="ET86" i="2"/>
  <c r="ET88" i="2" s="1"/>
  <c r="X86" i="2"/>
  <c r="X88" i="2" s="1"/>
  <c r="GW102" i="2"/>
  <c r="GW107" i="2"/>
  <c r="GW105" i="2"/>
  <c r="GW106" i="2" s="1"/>
  <c r="GW101" i="2"/>
  <c r="GW104" i="2" s="1"/>
  <c r="GW100" i="2"/>
  <c r="GW103" i="2" s="1"/>
  <c r="HC100" i="2"/>
  <c r="HC103" i="2" s="1"/>
  <c r="HC105" i="2"/>
  <c r="HC106" i="2" s="1"/>
  <c r="HC101" i="2"/>
  <c r="HC104" i="2" s="1"/>
  <c r="HC107" i="2"/>
  <c r="HC102" i="2"/>
  <c r="IJ105" i="2"/>
  <c r="IJ106" i="2" s="1"/>
  <c r="IJ100" i="2"/>
  <c r="IJ103" i="2" s="1"/>
  <c r="IJ101" i="2"/>
  <c r="IJ104" i="2" s="1"/>
  <c r="IJ107" i="2"/>
  <c r="IJ102" i="2"/>
  <c r="GH102" i="2"/>
  <c r="GH101" i="2"/>
  <c r="GH104" i="2" s="1"/>
  <c r="GH100" i="2"/>
  <c r="GH103" i="2" s="1"/>
  <c r="HP102" i="2"/>
  <c r="HP105" i="2"/>
  <c r="HP106" i="2" s="1"/>
  <c r="HP101" i="2"/>
  <c r="HP104" i="2" s="1"/>
  <c r="HP100" i="2"/>
  <c r="HP103" i="2" s="1"/>
  <c r="HP107" i="2"/>
  <c r="FV31" i="2"/>
  <c r="FV36" i="2" s="1"/>
  <c r="FV34" i="2"/>
  <c r="FV30" i="2"/>
  <c r="FV35" i="2" s="1"/>
  <c r="IB30" i="2"/>
  <c r="IB35" i="2" s="1"/>
  <c r="IB31" i="2"/>
  <c r="IB36" i="2" s="1"/>
  <c r="IB34" i="2"/>
  <c r="IR30" i="2"/>
  <c r="IR35" i="2" s="1"/>
  <c r="IR31" i="2"/>
  <c r="IR36" i="2" s="1"/>
  <c r="IR34" i="2"/>
  <c r="IL30" i="2"/>
  <c r="IL35" i="2" s="1"/>
  <c r="IL34" i="2"/>
  <c r="IL31" i="2"/>
  <c r="IL36" i="2" s="1"/>
  <c r="GG31" i="2"/>
  <c r="GG36" i="2" s="1"/>
  <c r="GG30" i="2"/>
  <c r="GG35" i="2" s="1"/>
  <c r="GG34" i="2"/>
  <c r="N86" i="2"/>
  <c r="N88" i="2" s="1"/>
  <c r="CQ86" i="2"/>
  <c r="CQ88" i="2" s="1"/>
  <c r="DV86" i="2"/>
  <c r="DV88" i="2" s="1"/>
  <c r="DI86" i="2"/>
  <c r="DI88" i="2" s="1"/>
  <c r="BI86" i="2"/>
  <c r="BI88" i="2" s="1"/>
  <c r="BN86" i="2"/>
  <c r="BN88" i="2" s="1"/>
  <c r="DA86" i="2"/>
  <c r="DA88" i="2" s="1"/>
  <c r="BE86" i="2"/>
  <c r="BE88" i="2" s="1"/>
  <c r="ED86" i="2"/>
  <c r="ED88" i="2" s="1"/>
  <c r="CJ86" i="2"/>
  <c r="CJ88" i="2" s="1"/>
  <c r="DC86" i="2"/>
  <c r="DC88" i="2" s="1"/>
  <c r="AE86" i="2"/>
  <c r="AE88" i="2" s="1"/>
  <c r="IH30" i="2"/>
  <c r="IH35" i="2" s="1"/>
  <c r="IH31" i="2"/>
  <c r="IH36" i="2" s="1"/>
  <c r="IH34" i="2"/>
  <c r="HD105" i="2"/>
  <c r="HD106" i="2" s="1"/>
  <c r="HD100" i="2"/>
  <c r="HD103" i="2" s="1"/>
  <c r="HD107" i="2"/>
  <c r="HD101" i="2"/>
  <c r="HD104" i="2" s="1"/>
  <c r="HD102" i="2"/>
  <c r="GR30" i="2"/>
  <c r="GR35" i="2" s="1"/>
  <c r="GR31" i="2"/>
  <c r="GR36" i="2" s="1"/>
  <c r="GR34" i="2"/>
  <c r="EU86" i="2"/>
  <c r="EU88" i="2" s="1"/>
  <c r="CY86" i="2"/>
  <c r="CY88" i="2" s="1"/>
  <c r="GS101" i="2"/>
  <c r="GS104" i="2" s="1"/>
  <c r="GS100" i="2"/>
  <c r="GS103" i="2" s="1"/>
  <c r="GS102" i="2"/>
  <c r="DY86" i="2"/>
  <c r="DY88" i="2" s="1"/>
  <c r="IN101" i="2"/>
  <c r="IN104" i="2" s="1"/>
  <c r="IN102" i="2"/>
  <c r="IN105" i="2"/>
  <c r="IN106" i="2" s="1"/>
  <c r="IN100" i="2"/>
  <c r="IN103" i="2" s="1"/>
  <c r="IN107" i="2"/>
  <c r="IQ107" i="2"/>
  <c r="IQ101" i="2"/>
  <c r="IQ104" i="2" s="1"/>
  <c r="IQ105" i="2"/>
  <c r="IQ106" i="2" s="1"/>
  <c r="IQ100" i="2"/>
  <c r="IQ103" i="2" s="1"/>
  <c r="IQ102" i="2"/>
  <c r="HL107" i="2"/>
  <c r="HL100" i="2"/>
  <c r="HL103" i="2" s="1"/>
  <c r="HL105" i="2"/>
  <c r="HL106" i="2" s="1"/>
  <c r="HL102" i="2"/>
  <c r="HL101" i="2"/>
  <c r="HL104" i="2" s="1"/>
  <c r="IS102" i="2"/>
  <c r="IS107" i="2"/>
  <c r="IS101" i="2"/>
  <c r="IS104" i="2" s="1"/>
  <c r="IS105" i="2"/>
  <c r="IS106" i="2" s="1"/>
  <c r="AH113" i="2" s="1"/>
  <c r="AH114" i="2" s="1"/>
  <c r="IS100" i="2"/>
  <c r="IS103" i="2" s="1"/>
  <c r="GZ102" i="2"/>
  <c r="GZ101" i="2"/>
  <c r="GZ104" i="2" s="1"/>
  <c r="GZ107" i="2"/>
  <c r="GZ100" i="2"/>
  <c r="GZ103" i="2" s="1"/>
  <c r="GZ105" i="2"/>
  <c r="GZ106" i="2" s="1"/>
  <c r="FT34" i="2"/>
  <c r="FT31" i="2"/>
  <c r="FT36" i="2" s="1"/>
  <c r="FT30" i="2"/>
  <c r="FT35" i="2" s="1"/>
  <c r="GN31" i="2"/>
  <c r="GN36" i="2" s="1"/>
  <c r="GN34" i="2"/>
  <c r="GN30" i="2"/>
  <c r="GN35" i="2" s="1"/>
  <c r="HV30" i="2"/>
  <c r="HV35" i="2" s="1"/>
  <c r="HV34" i="2"/>
  <c r="HV31" i="2"/>
  <c r="HV36" i="2" s="1"/>
  <c r="HR31" i="2"/>
  <c r="HR36" i="2" s="1"/>
  <c r="HR34" i="2"/>
  <c r="HR30" i="2"/>
  <c r="HR35" i="2" s="1"/>
  <c r="IM30" i="2"/>
  <c r="IM35" i="2" s="1"/>
  <c r="IM34" i="2"/>
  <c r="IM31" i="2"/>
  <c r="IM36" i="2" s="1"/>
  <c r="DK86" i="2"/>
  <c r="DK88" i="2" s="1"/>
  <c r="DB86" i="2"/>
  <c r="DB88" i="2" s="1"/>
  <c r="DF86" i="2"/>
  <c r="DF88" i="2" s="1"/>
  <c r="EC86" i="2"/>
  <c r="EC88" i="2" s="1"/>
  <c r="BO86" i="2"/>
  <c r="BO88" i="2" s="1"/>
  <c r="AT86" i="2"/>
  <c r="AT88" i="2" s="1"/>
  <c r="BM86" i="2"/>
  <c r="BM88" i="2" s="1"/>
  <c r="FG86" i="2"/>
  <c r="FG88" i="2" s="1"/>
  <c r="U86" i="2"/>
  <c r="U88" i="2" s="1"/>
  <c r="EX86" i="2"/>
  <c r="EX88" i="2" s="1"/>
  <c r="BX86" i="2"/>
  <c r="BX88" i="2" s="1"/>
  <c r="G91" i="2"/>
  <c r="G90" i="2"/>
  <c r="G89" i="2"/>
  <c r="BF86" i="2"/>
  <c r="BF88" i="2" s="1"/>
  <c r="HE34" i="2"/>
  <c r="HE31" i="2"/>
  <c r="HE36" i="2" s="1"/>
  <c r="HE30" i="2"/>
  <c r="HE35" i="2" s="1"/>
  <c r="HQ105" i="2"/>
  <c r="HQ106" i="2" s="1"/>
  <c r="HQ101" i="2"/>
  <c r="HQ104" i="2" s="1"/>
  <c r="HQ100" i="2"/>
  <c r="HQ103" i="2" s="1"/>
  <c r="HQ107" i="2"/>
  <c r="HQ102" i="2"/>
  <c r="AR86" i="2"/>
  <c r="AR88" i="2" s="1"/>
  <c r="GY31" i="2"/>
  <c r="GY36" i="2" s="1"/>
  <c r="GY34" i="2"/>
  <c r="GY30" i="2"/>
  <c r="GY35" i="2" s="1"/>
  <c r="BV86" i="2"/>
  <c r="BV88" i="2" s="1"/>
  <c r="P70" i="2"/>
  <c r="P72" i="2" s="1"/>
  <c r="BA70" i="2"/>
  <c r="BA72" i="2" s="1"/>
  <c r="CJ70" i="2"/>
  <c r="CJ72" i="2" s="1"/>
  <c r="DQ70" i="2"/>
  <c r="DQ72" i="2" s="1"/>
  <c r="EQ70" i="2"/>
  <c r="EQ72" i="2" s="1"/>
  <c r="AA70" i="2"/>
  <c r="AA72" i="2" s="1"/>
  <c r="BD70" i="2"/>
  <c r="BD72" i="2" s="1"/>
  <c r="CL70" i="2"/>
  <c r="CL72" i="2" s="1"/>
  <c r="DT70" i="2"/>
  <c r="DT72" i="2" s="1"/>
  <c r="EY70" i="2"/>
  <c r="EY72" i="2" s="1"/>
  <c r="AD70" i="2"/>
  <c r="AD72" i="2" s="1"/>
  <c r="BL70" i="2"/>
  <c r="BL72" i="2" s="1"/>
  <c r="CN70" i="2"/>
  <c r="CN72" i="2" s="1"/>
  <c r="DV70" i="2"/>
  <c r="DV72" i="2" s="1"/>
  <c r="FB70" i="2"/>
  <c r="FB72" i="2" s="1"/>
  <c r="AF70" i="2"/>
  <c r="AF72" i="2" s="1"/>
  <c r="BP70" i="2"/>
  <c r="BP72" i="2" s="1"/>
  <c r="CW70" i="2"/>
  <c r="CW72" i="2" s="1"/>
  <c r="DX70" i="2"/>
  <c r="DX72" i="2" s="1"/>
  <c r="FD70" i="2"/>
  <c r="FD72" i="2" s="1"/>
  <c r="AG70" i="2"/>
  <c r="AG72" i="2" s="1"/>
  <c r="BQ70" i="2"/>
  <c r="BQ72" i="2" s="1"/>
  <c r="CY70" i="2"/>
  <c r="CY72" i="2" s="1"/>
  <c r="DY70" i="2"/>
  <c r="DY72" i="2" s="1"/>
  <c r="FE70" i="2"/>
  <c r="FE72" i="2" s="1"/>
  <c r="AI70" i="2"/>
  <c r="AI72" i="2" s="1"/>
  <c r="BS70" i="2"/>
  <c r="BS72" i="2" s="1"/>
  <c r="DA70" i="2"/>
  <c r="DA72" i="2" s="1"/>
  <c r="EG70" i="2"/>
  <c r="EG72" i="2" s="1"/>
  <c r="FG70" i="2"/>
  <c r="FG72" i="2" s="1"/>
  <c r="K70" i="2"/>
  <c r="K72" i="2" s="1"/>
  <c r="AT70" i="2"/>
  <c r="AT72" i="2" s="1"/>
  <c r="BV70" i="2"/>
  <c r="BV72" i="2" s="1"/>
  <c r="DD70" i="2"/>
  <c r="DD72" i="2" s="1"/>
  <c r="EK70" i="2"/>
  <c r="EK72" i="2" s="1"/>
  <c r="FP70" i="2"/>
  <c r="AE70" i="2"/>
  <c r="AE72" i="2" s="1"/>
  <c r="DC70" i="2"/>
  <c r="DC72" i="2" s="1"/>
  <c r="FS70" i="2"/>
  <c r="FS72" i="2" s="1"/>
  <c r="AJ70" i="2"/>
  <c r="AJ72" i="2" s="1"/>
  <c r="DE70" i="2"/>
  <c r="DE72" i="2" s="1"/>
  <c r="AM70" i="2"/>
  <c r="AM72" i="2" s="1"/>
  <c r="DF70" i="2"/>
  <c r="DF72" i="2" s="1"/>
  <c r="AU70" i="2"/>
  <c r="AU72" i="2" s="1"/>
  <c r="DG70" i="2"/>
  <c r="DG72" i="2" s="1"/>
  <c r="AW70" i="2"/>
  <c r="AW72" i="2" s="1"/>
  <c r="DP70" i="2"/>
  <c r="DP72" i="2" s="1"/>
  <c r="AZ70" i="2"/>
  <c r="AZ72" i="2" s="1"/>
  <c r="EH70" i="2"/>
  <c r="EH72" i="2" s="1"/>
  <c r="BM70" i="2"/>
  <c r="BM72" i="2" s="1"/>
  <c r="EJ70" i="2"/>
  <c r="EJ72" i="2" s="1"/>
  <c r="BT70" i="2"/>
  <c r="BT72" i="2" s="1"/>
  <c r="EL70" i="2"/>
  <c r="EL72" i="2" s="1"/>
  <c r="BU70" i="2"/>
  <c r="BU72" i="2" s="1"/>
  <c r="EM70" i="2"/>
  <c r="EM72" i="2" s="1"/>
  <c r="H70" i="2"/>
  <c r="H72" i="2" s="1"/>
  <c r="BW70" i="2"/>
  <c r="BW72" i="2" s="1"/>
  <c r="EN70" i="2"/>
  <c r="EN72" i="2" s="1"/>
  <c r="M70" i="2"/>
  <c r="M72" i="2" s="1"/>
  <c r="CI70" i="2"/>
  <c r="CI72" i="2" s="1"/>
  <c r="FH70" i="2"/>
  <c r="FH72" i="2" s="1"/>
  <c r="FR70" i="2"/>
  <c r="FR72" i="2" s="1"/>
  <c r="I70" i="2"/>
  <c r="I72" i="2" s="1"/>
  <c r="O70" i="2"/>
  <c r="O72" i="2" s="1"/>
  <c r="AY70" i="2"/>
  <c r="AY72" i="2" s="1"/>
  <c r="CE70" i="2"/>
  <c r="CE72" i="2" s="1"/>
  <c r="CF70" i="2"/>
  <c r="CF72" i="2" s="1"/>
  <c r="CO70" i="2"/>
  <c r="CO72" i="2" s="1"/>
  <c r="DB70" i="2"/>
  <c r="DB72" i="2" s="1"/>
  <c r="L70" i="2"/>
  <c r="L72" i="2" s="1"/>
  <c r="DW70" i="2"/>
  <c r="DW72" i="2" s="1"/>
  <c r="N70" i="2"/>
  <c r="N72" i="2" s="1"/>
  <c r="FC70" i="2"/>
  <c r="FC72" i="2" s="1"/>
  <c r="FO70" i="2"/>
  <c r="FO72" i="2" s="1"/>
  <c r="EO70" i="2"/>
  <c r="EO72" i="2" s="1"/>
  <c r="BE70" i="2"/>
  <c r="BE72" i="2" s="1"/>
  <c r="E70" i="2"/>
  <c r="E72" i="2" s="1"/>
  <c r="DH70" i="2"/>
  <c r="DH72" i="2" s="1"/>
  <c r="ES70" i="2"/>
  <c r="ES72" i="2" s="1"/>
  <c r="J70" i="2"/>
  <c r="J72" i="2" s="1"/>
  <c r="AN70" i="2"/>
  <c r="AN72" i="2" s="1"/>
  <c r="R70" i="2"/>
  <c r="R72" i="2" s="1"/>
  <c r="U70" i="2"/>
  <c r="U72" i="2" s="1"/>
  <c r="EA70" i="2"/>
  <c r="EA72" i="2" s="1"/>
  <c r="FJ70" i="2"/>
  <c r="FJ72" i="2" s="1"/>
  <c r="AC70" i="2"/>
  <c r="AC72" i="2" s="1"/>
  <c r="EX70" i="2"/>
  <c r="EX72" i="2" s="1"/>
  <c r="EV70" i="2"/>
  <c r="EV72" i="2" s="1"/>
  <c r="AH70" i="2"/>
  <c r="AH72" i="2" s="1"/>
  <c r="AK70" i="2"/>
  <c r="AK72" i="2" s="1"/>
  <c r="ER70" i="2"/>
  <c r="ER72" i="2" s="1"/>
  <c r="G70" i="2"/>
  <c r="G72" i="2" s="1"/>
  <c r="AV70" i="2"/>
  <c r="AV72" i="2" s="1"/>
  <c r="DS70" i="2"/>
  <c r="DS72" i="2" s="1"/>
  <c r="AB70" i="2"/>
  <c r="AB72" i="2" s="1"/>
  <c r="AX70" i="2"/>
  <c r="AX72" i="2" s="1"/>
  <c r="F70" i="2"/>
  <c r="F72" i="2" s="1"/>
  <c r="FI70" i="2"/>
  <c r="FI72" i="2" s="1"/>
  <c r="Z70" i="2"/>
  <c r="Z72" i="2" s="1"/>
  <c r="BO70" i="2"/>
  <c r="BO72" i="2" s="1"/>
  <c r="CK70" i="2"/>
  <c r="CK72" i="2" s="1"/>
  <c r="ED70" i="2"/>
  <c r="ED72" i="2" s="1"/>
  <c r="FL70" i="2"/>
  <c r="FL72" i="2" s="1"/>
  <c r="BN70" i="2"/>
  <c r="BN72" i="2" s="1"/>
  <c r="V70" i="2"/>
  <c r="V72" i="2" s="1"/>
  <c r="D70" i="2"/>
  <c r="D72" i="2" s="1"/>
  <c r="AS70" i="2"/>
  <c r="AS72" i="2" s="1"/>
  <c r="CG70" i="2"/>
  <c r="CG72" i="2" s="1"/>
  <c r="BC70" i="2"/>
  <c r="BC72" i="2" s="1"/>
  <c r="ET70" i="2"/>
  <c r="ET72" i="2" s="1"/>
  <c r="CD70" i="2"/>
  <c r="CD72" i="2" s="1"/>
  <c r="AL70" i="2"/>
  <c r="AL72" i="2" s="1"/>
  <c r="Y70" i="2"/>
  <c r="Y72" i="2" s="1"/>
  <c r="BK70" i="2"/>
  <c r="BK72" i="2" s="1"/>
  <c r="CZ70" i="2"/>
  <c r="CZ72" i="2" s="1"/>
  <c r="Q70" i="2"/>
  <c r="Q72" i="2" s="1"/>
  <c r="DK70" i="2"/>
  <c r="DK72" i="2" s="1"/>
  <c r="DU70" i="2"/>
  <c r="DU72" i="2" s="1"/>
  <c r="CT70" i="2"/>
  <c r="CT72" i="2" s="1"/>
  <c r="BB70" i="2"/>
  <c r="BB72" i="2" s="1"/>
  <c r="X70" i="2"/>
  <c r="X72" i="2" s="1"/>
  <c r="AR70" i="2"/>
  <c r="AR72" i="2" s="1"/>
  <c r="CC70" i="2"/>
  <c r="CC72" i="2" s="1"/>
  <c r="DR70" i="2"/>
  <c r="DR72" i="2" s="1"/>
  <c r="DJ70" i="2"/>
  <c r="DJ72" i="2" s="1"/>
  <c r="BR70" i="2"/>
  <c r="BR72" i="2" s="1"/>
  <c r="W70" i="2"/>
  <c r="W72" i="2" s="1"/>
  <c r="AQ70" i="2"/>
  <c r="AQ72" i="2" s="1"/>
  <c r="BJ70" i="2"/>
  <c r="BJ72" i="2" s="1"/>
  <c r="CV70" i="2"/>
  <c r="CV72" i="2" s="1"/>
  <c r="EI70" i="2"/>
  <c r="EI72" i="2" s="1"/>
  <c r="BY70" i="2"/>
  <c r="BY72" i="2" s="1"/>
  <c r="CM70" i="2"/>
  <c r="CM72" i="2" s="1"/>
  <c r="DZ70" i="2"/>
  <c r="DZ72" i="2" s="1"/>
  <c r="CH70" i="2"/>
  <c r="CH72" i="2" s="1"/>
  <c r="AP70" i="2"/>
  <c r="AP72" i="2" s="1"/>
  <c r="BI70" i="2"/>
  <c r="BI72" i="2" s="1"/>
  <c r="CB70" i="2"/>
  <c r="CB72" i="2" s="1"/>
  <c r="DO70" i="2"/>
  <c r="DO72" i="2" s="1"/>
  <c r="EZ70" i="2"/>
  <c r="EZ72" i="2" s="1"/>
  <c r="CP70" i="2"/>
  <c r="CP72" i="2" s="1"/>
  <c r="EP70" i="2"/>
  <c r="EP72" i="2" s="1"/>
  <c r="CX70" i="2"/>
  <c r="CX72" i="2" s="1"/>
  <c r="T70" i="2"/>
  <c r="T72" i="2" s="1"/>
  <c r="BH70" i="2"/>
  <c r="BH72" i="2" s="1"/>
  <c r="CA70" i="2"/>
  <c r="CA72" i="2" s="1"/>
  <c r="CU70" i="2"/>
  <c r="CU72" i="2" s="1"/>
  <c r="EF70" i="2"/>
  <c r="EF72" i="2" s="1"/>
  <c r="FQ70" i="2"/>
  <c r="FQ72" i="2" s="1"/>
  <c r="FF70" i="2"/>
  <c r="FF72" i="2" s="1"/>
  <c r="DN70" i="2"/>
  <c r="DN72" i="2" s="1"/>
  <c r="AO70" i="2"/>
  <c r="AO72" i="2" s="1"/>
  <c r="BZ70" i="2"/>
  <c r="BZ72" i="2" s="1"/>
  <c r="CS70" i="2"/>
  <c r="CS72" i="2" s="1"/>
  <c r="DM70" i="2"/>
  <c r="DM72" i="2" s="1"/>
  <c r="EW70" i="2"/>
  <c r="EW72" i="2" s="1"/>
  <c r="S70" i="2"/>
  <c r="S72" i="2" s="1"/>
  <c r="BG70" i="2"/>
  <c r="BG72" i="2" s="1"/>
  <c r="CR70" i="2"/>
  <c r="CR72" i="2" s="1"/>
  <c r="DL70" i="2"/>
  <c r="DL72" i="2" s="1"/>
  <c r="EE70" i="2"/>
  <c r="EE72" i="2" s="1"/>
  <c r="FN70" i="2"/>
  <c r="FN72" i="2" s="1"/>
  <c r="FA70" i="2"/>
  <c r="FA72" i="2" s="1"/>
  <c r="BF70" i="2"/>
  <c r="BF72" i="2" s="1"/>
  <c r="CQ70" i="2"/>
  <c r="CQ72" i="2" s="1"/>
  <c r="EC70" i="2"/>
  <c r="EC72" i="2" s="1"/>
  <c r="EU70" i="2"/>
  <c r="EU72" i="2" s="1"/>
  <c r="FM70" i="2"/>
  <c r="FM72" i="2" s="1"/>
  <c r="EB70" i="2"/>
  <c r="EB72" i="2" s="1"/>
  <c r="BX70" i="2"/>
  <c r="BX72" i="2" s="1"/>
  <c r="DI70" i="2"/>
  <c r="DI72" i="2" s="1"/>
  <c r="FK70" i="2"/>
  <c r="FK72" i="2" s="1"/>
  <c r="GO100" i="2"/>
  <c r="GO103" i="2" s="1"/>
  <c r="GO102" i="2"/>
  <c r="GO101" i="2"/>
  <c r="GO104" i="2" s="1"/>
  <c r="GX102" i="2"/>
  <c r="GX105" i="2"/>
  <c r="GX106" i="2" s="1"/>
  <c r="GX100" i="2"/>
  <c r="GX103" i="2" s="1"/>
  <c r="GX101" i="2"/>
  <c r="GX104" i="2" s="1"/>
  <c r="GX107" i="2"/>
  <c r="GR101" i="2"/>
  <c r="GR104" i="2" s="1"/>
  <c r="GR100" i="2"/>
  <c r="GR103" i="2" s="1"/>
  <c r="GR102" i="2"/>
  <c r="HY101" i="2"/>
  <c r="HY104" i="2" s="1"/>
  <c r="HY102" i="2"/>
  <c r="HY105" i="2"/>
  <c r="HY106" i="2" s="1"/>
  <c r="HY100" i="2"/>
  <c r="HY103" i="2" s="1"/>
  <c r="HY107" i="2"/>
  <c r="GJ102" i="2"/>
  <c r="GJ100" i="2"/>
  <c r="GJ103" i="2" s="1"/>
  <c r="GJ101" i="2"/>
  <c r="GJ104" i="2" s="1"/>
  <c r="II34" i="2"/>
  <c r="II30" i="2"/>
  <c r="II35" i="2" s="1"/>
  <c r="II31" i="2"/>
  <c r="II36" i="2" s="1"/>
  <c r="IA31" i="2"/>
  <c r="IA36" i="2" s="1"/>
  <c r="IA30" i="2"/>
  <c r="IA35" i="2" s="1"/>
  <c r="IA34" i="2"/>
  <c r="HB34" i="2"/>
  <c r="HB30" i="2"/>
  <c r="HB35" i="2" s="1"/>
  <c r="HB31" i="2"/>
  <c r="HB36" i="2" s="1"/>
  <c r="GW30" i="2"/>
  <c r="GW35" i="2" s="1"/>
  <c r="GW31" i="2"/>
  <c r="GW36" i="2" s="1"/>
  <c r="GW34" i="2"/>
  <c r="HW30" i="2"/>
  <c r="HW35" i="2" s="1"/>
  <c r="HW34" i="2"/>
  <c r="HW31" i="2"/>
  <c r="HW36" i="2" s="1"/>
  <c r="BP86" i="2"/>
  <c r="BP88" i="2" s="1"/>
  <c r="AL86" i="2"/>
  <c r="AL88" i="2" s="1"/>
  <c r="BT86" i="2"/>
  <c r="BT88" i="2" s="1"/>
  <c r="CV86" i="2"/>
  <c r="CV88" i="2" s="1"/>
  <c r="AD86" i="2"/>
  <c r="AD88" i="2" s="1"/>
  <c r="EP86" i="2"/>
  <c r="EP88" i="2" s="1"/>
  <c r="CD86" i="2"/>
  <c r="CD88" i="2" s="1"/>
  <c r="AV86" i="2"/>
  <c r="AV88" i="2" s="1"/>
  <c r="DD86" i="2"/>
  <c r="DD88" i="2" s="1"/>
  <c r="CA86" i="2"/>
  <c r="CA88" i="2" s="1"/>
  <c r="ID102" i="2"/>
  <c r="ID100" i="2"/>
  <c r="ID103" i="2" s="1"/>
  <c r="ID107" i="2"/>
  <c r="ID101" i="2"/>
  <c r="ID104" i="2" s="1"/>
  <c r="ID105" i="2"/>
  <c r="ID106" i="2" s="1"/>
  <c r="IF34" i="2"/>
  <c r="IF31" i="2"/>
  <c r="IF36" i="2" s="1"/>
  <c r="IF30" i="2"/>
  <c r="IF35" i="2" s="1"/>
  <c r="FX30" i="2"/>
  <c r="FX35" i="2" s="1"/>
  <c r="FX34" i="2"/>
  <c r="FX31" i="2"/>
  <c r="FX36" i="2" s="1"/>
  <c r="IM102" i="2"/>
  <c r="IM105" i="2"/>
  <c r="IM106" i="2" s="1"/>
  <c r="IM100" i="2"/>
  <c r="IM103" i="2" s="1"/>
  <c r="IM107" i="2"/>
  <c r="IM101" i="2"/>
  <c r="IM104" i="2" s="1"/>
  <c r="GV107" i="2"/>
  <c r="GV105" i="2"/>
  <c r="GV106" i="2" s="1"/>
  <c r="GV102" i="2"/>
  <c r="GV101" i="2"/>
  <c r="GV104" i="2" s="1"/>
  <c r="GV100" i="2"/>
  <c r="GV103" i="2" s="1"/>
  <c r="FX100" i="2"/>
  <c r="FX103" i="2" s="1"/>
  <c r="FX101" i="2"/>
  <c r="FX104" i="2" s="1"/>
  <c r="FX102" i="2"/>
  <c r="HE100" i="2"/>
  <c r="HE103" i="2" s="1"/>
  <c r="HE105" i="2"/>
  <c r="HE106" i="2" s="1"/>
  <c r="HE102" i="2"/>
  <c r="HE107" i="2"/>
  <c r="HE101" i="2"/>
  <c r="HE104" i="2" s="1"/>
  <c r="FT102" i="2"/>
  <c r="FT100" i="2"/>
  <c r="FT103" i="2" s="1"/>
  <c r="FT101" i="2"/>
  <c r="FT104" i="2" s="1"/>
  <c r="HY31" i="2"/>
  <c r="HY36" i="2" s="1"/>
  <c r="HY30" i="2"/>
  <c r="HY35" i="2" s="1"/>
  <c r="HY34" i="2"/>
  <c r="GL30" i="2"/>
  <c r="GL35" i="2" s="1"/>
  <c r="GL34" i="2"/>
  <c r="GL31" i="2"/>
  <c r="GL36" i="2" s="1"/>
  <c r="GH30" i="2"/>
  <c r="GH35" i="2" s="1"/>
  <c r="GH34" i="2"/>
  <c r="GH31" i="2"/>
  <c r="GH36" i="2" s="1"/>
  <c r="GC31" i="2"/>
  <c r="GC36" i="2" s="1"/>
  <c r="GC34" i="2"/>
  <c r="GC30" i="2"/>
  <c r="GC35" i="2" s="1"/>
  <c r="HG31" i="2"/>
  <c r="HG36" i="2" s="1"/>
  <c r="HG30" i="2"/>
  <c r="HG35" i="2" s="1"/>
  <c r="HG34" i="2"/>
  <c r="DT86" i="2"/>
  <c r="DT88" i="2" s="1"/>
  <c r="Z86" i="2"/>
  <c r="Z88" i="2" s="1"/>
  <c r="EE86" i="2"/>
  <c r="EE88" i="2" s="1"/>
  <c r="FJ86" i="2"/>
  <c r="FJ88" i="2" s="1"/>
  <c r="EB86" i="2"/>
  <c r="EB88" i="2" s="1"/>
  <c r="BY86" i="2"/>
  <c r="BY88" i="2" s="1"/>
  <c r="O86" i="2"/>
  <c r="O88" i="2" s="1"/>
  <c r="AC86" i="2"/>
  <c r="AC88" i="2" s="1"/>
  <c r="EA86" i="2"/>
  <c r="EA88" i="2" s="1"/>
  <c r="ES86" i="2"/>
  <c r="ES88" i="2" s="1"/>
  <c r="E91" i="2"/>
  <c r="E90" i="2"/>
  <c r="E89" i="2"/>
  <c r="EW86" i="2"/>
  <c r="EW88" i="2" s="1"/>
  <c r="FZ100" i="2"/>
  <c r="FZ103" i="2" s="1"/>
  <c r="FZ102" i="2"/>
  <c r="FZ101" i="2"/>
  <c r="FZ104" i="2" s="1"/>
  <c r="EY86" i="2"/>
  <c r="EY88" i="2" s="1"/>
  <c r="HM102" i="2"/>
  <c r="HM107" i="2"/>
  <c r="HM101" i="2"/>
  <c r="HM104" i="2" s="1"/>
  <c r="HM105" i="2"/>
  <c r="HM106" i="2" s="1"/>
  <c r="HM100" i="2"/>
  <c r="HM103" i="2" s="1"/>
  <c r="Y89" i="2"/>
  <c r="Y91" i="2"/>
  <c r="Y90" i="2"/>
  <c r="FA86" i="2"/>
  <c r="FA88" i="2" s="1"/>
  <c r="HI101" i="2"/>
  <c r="HI104" i="2" s="1"/>
  <c r="HI100" i="2"/>
  <c r="HI103" i="2" s="1"/>
  <c r="HI107" i="2"/>
  <c r="HI105" i="2"/>
  <c r="HI106" i="2" s="1"/>
  <c r="HI102" i="2"/>
  <c r="W86" i="2"/>
  <c r="W88" i="2" s="1"/>
  <c r="II100" i="2"/>
  <c r="II103" i="2" s="1"/>
  <c r="II105" i="2"/>
  <c r="II106" i="2" s="1"/>
  <c r="II101" i="2"/>
  <c r="II104" i="2" s="1"/>
  <c r="II107" i="2"/>
  <c r="II102" i="2"/>
  <c r="GG102" i="2"/>
  <c r="GG101" i="2"/>
  <c r="GG104" i="2" s="1"/>
  <c r="GG100" i="2"/>
  <c r="GG103" i="2" s="1"/>
  <c r="GQ31" i="2"/>
  <c r="GQ36" i="2" s="1"/>
  <c r="GQ30" i="2"/>
  <c r="GQ35" i="2" s="1"/>
  <c r="GQ34" i="2"/>
  <c r="CI86" i="2"/>
  <c r="CI88" i="2" s="1"/>
  <c r="CE86" i="2"/>
  <c r="CE88" i="2" s="1"/>
  <c r="BQ86" i="2"/>
  <c r="BQ88" i="2" s="1"/>
  <c r="L86" i="2"/>
  <c r="L88" i="2" s="1"/>
  <c r="AP86" i="2"/>
  <c r="AP88" i="2" s="1"/>
  <c r="BD86" i="2"/>
  <c r="BD88" i="2" s="1"/>
  <c r="FL86" i="2"/>
  <c r="FL88" i="2" s="1"/>
  <c r="DE86" i="2"/>
  <c r="DE88" i="2" s="1"/>
  <c r="EZ86" i="2"/>
  <c r="EZ88" i="2" s="1"/>
  <c r="BB86" i="2"/>
  <c r="BB88" i="2" s="1"/>
  <c r="EV86" i="2"/>
  <c r="EV88" i="2" s="1"/>
  <c r="GN100" i="2"/>
  <c r="GN103" i="2" s="1"/>
  <c r="GN102" i="2"/>
  <c r="GN101" i="2"/>
  <c r="GN104" i="2" s="1"/>
  <c r="GS31" i="2"/>
  <c r="GS36" i="2" s="1"/>
  <c r="GS30" i="2"/>
  <c r="GS35" i="2" s="1"/>
  <c r="GS34" i="2"/>
  <c r="IP101" i="2"/>
  <c r="IP104" i="2" s="1"/>
  <c r="IP102" i="2"/>
  <c r="IP100" i="2"/>
  <c r="IP103" i="2" s="1"/>
  <c r="IP105" i="2"/>
  <c r="IP106" i="2" s="1"/>
  <c r="IP107" i="2"/>
  <c r="IK30" i="2"/>
  <c r="IK35" i="2" s="1"/>
  <c r="IK34" i="2"/>
  <c r="IK31" i="2"/>
  <c r="IK36" i="2" s="1"/>
  <c r="EQ86" i="2"/>
  <c r="EQ88" i="2" s="1"/>
  <c r="FB86" i="2"/>
  <c r="FB88" i="2" s="1"/>
  <c r="AH86" i="2"/>
  <c r="AH88" i="2" s="1"/>
  <c r="GF101" i="2"/>
  <c r="GF104" i="2" s="1"/>
  <c r="GF102" i="2"/>
  <c r="GF100" i="2"/>
  <c r="GF103" i="2" s="1"/>
  <c r="HZ30" i="2"/>
  <c r="HZ35" i="2" s="1"/>
  <c r="HZ34" i="2"/>
  <c r="HZ31" i="2"/>
  <c r="HZ36" i="2" s="1"/>
  <c r="HK107" i="2"/>
  <c r="HK101" i="2"/>
  <c r="HK104" i="2" s="1"/>
  <c r="HK100" i="2"/>
  <c r="HK103" i="2" s="1"/>
  <c r="HK105" i="2"/>
  <c r="HK106" i="2" s="1"/>
  <c r="HK102" i="2"/>
  <c r="HL30" i="2"/>
  <c r="HL35" i="2" s="1"/>
  <c r="HL31" i="2"/>
  <c r="HL36" i="2" s="1"/>
  <c r="HL34" i="2"/>
  <c r="AS86" i="2"/>
  <c r="AS88" i="2" s="1"/>
  <c r="CC86" i="2"/>
  <c r="CC88" i="2" s="1"/>
  <c r="AA86" i="2"/>
  <c r="AA88" i="2" s="1"/>
  <c r="DG86" i="2"/>
  <c r="DG88" i="2" s="1"/>
  <c r="EH86" i="2"/>
  <c r="EH88" i="2" s="1"/>
  <c r="BW86" i="2"/>
  <c r="BW88" i="2" s="1"/>
  <c r="FO86" i="2"/>
  <c r="FO88" i="2" s="1"/>
  <c r="CO86" i="2"/>
  <c r="CO88" i="2" s="1"/>
  <c r="DU86" i="2"/>
  <c r="DU88" i="2" s="1"/>
  <c r="DZ86" i="2"/>
  <c r="DZ88" i="2" s="1"/>
  <c r="GT101" i="2"/>
  <c r="GT104" i="2" s="1"/>
  <c r="GT100" i="2"/>
  <c r="GT103" i="2" s="1"/>
  <c r="GT102" i="2"/>
  <c r="GT105" i="2"/>
  <c r="GT106" i="2" s="1"/>
  <c r="GT107" i="2"/>
  <c r="IA107" i="2"/>
  <c r="IA101" i="2"/>
  <c r="IA104" i="2" s="1"/>
  <c r="IA102" i="2"/>
  <c r="IA105" i="2"/>
  <c r="IA106" i="2" s="1"/>
  <c r="IA100" i="2"/>
  <c r="IA103" i="2" s="1"/>
  <c r="BA86" i="2"/>
  <c r="BA88" i="2" s="1"/>
  <c r="HJ31" i="2"/>
  <c r="HJ36" i="2" s="1"/>
  <c r="HJ34" i="2"/>
  <c r="HJ30" i="2"/>
  <c r="HJ35" i="2" s="1"/>
  <c r="FP86" i="2"/>
  <c r="FP88" i="2" s="1"/>
  <c r="P54" i="2"/>
  <c r="P56" i="2" s="1"/>
  <c r="AH54" i="2"/>
  <c r="AH56" i="2" s="1"/>
  <c r="AZ54" i="2"/>
  <c r="AZ56" i="2" s="1"/>
  <c r="BR54" i="2"/>
  <c r="BR56" i="2" s="1"/>
  <c r="CJ54" i="2"/>
  <c r="CJ56" i="2" s="1"/>
  <c r="DB54" i="2"/>
  <c r="DB56" i="2" s="1"/>
  <c r="DT54" i="2"/>
  <c r="DT56" i="2" s="1"/>
  <c r="EM54" i="2"/>
  <c r="EM56" i="2" s="1"/>
  <c r="FE54" i="2"/>
  <c r="FE56" i="2" s="1"/>
  <c r="Q54" i="2"/>
  <c r="Q56" i="2" s="1"/>
  <c r="AI54" i="2"/>
  <c r="AI56" i="2" s="1"/>
  <c r="BA54" i="2"/>
  <c r="BA56" i="2" s="1"/>
  <c r="BS54" i="2"/>
  <c r="BS56" i="2" s="1"/>
  <c r="CK54" i="2"/>
  <c r="CK56" i="2" s="1"/>
  <c r="DC54" i="2"/>
  <c r="DC56" i="2" s="1"/>
  <c r="DV54" i="2"/>
  <c r="DV56" i="2" s="1"/>
  <c r="EN54" i="2"/>
  <c r="EN56" i="2" s="1"/>
  <c r="FF54" i="2"/>
  <c r="FF56" i="2" s="1"/>
  <c r="R54" i="2"/>
  <c r="R56" i="2" s="1"/>
  <c r="AJ54" i="2"/>
  <c r="AJ56" i="2" s="1"/>
  <c r="BB54" i="2"/>
  <c r="BB56" i="2" s="1"/>
  <c r="BT54" i="2"/>
  <c r="BT56" i="2" s="1"/>
  <c r="CL54" i="2"/>
  <c r="CL56" i="2" s="1"/>
  <c r="DD54" i="2"/>
  <c r="DD56" i="2" s="1"/>
  <c r="DW54" i="2"/>
  <c r="DW56" i="2" s="1"/>
  <c r="EO54" i="2"/>
  <c r="EO56" i="2" s="1"/>
  <c r="FH54" i="2"/>
  <c r="FH56" i="2" s="1"/>
  <c r="F54" i="2"/>
  <c r="F56" i="2" s="1"/>
  <c r="X54" i="2"/>
  <c r="X56" i="2" s="1"/>
  <c r="AP54" i="2"/>
  <c r="AP56" i="2" s="1"/>
  <c r="BJ54" i="2"/>
  <c r="BJ56" i="2" s="1"/>
  <c r="CB54" i="2"/>
  <c r="CB56" i="2" s="1"/>
  <c r="CT54" i="2"/>
  <c r="CT56" i="2" s="1"/>
  <c r="DL54" i="2"/>
  <c r="DL56" i="2" s="1"/>
  <c r="ED54" i="2"/>
  <c r="ED56" i="2" s="1"/>
  <c r="EV54" i="2"/>
  <c r="EV56" i="2" s="1"/>
  <c r="FN54" i="2"/>
  <c r="FN56" i="2" s="1"/>
  <c r="U54" i="2"/>
  <c r="U56" i="2" s="1"/>
  <c r="AT54" i="2"/>
  <c r="AT56" i="2" s="1"/>
  <c r="BP54" i="2"/>
  <c r="BP56" i="2" s="1"/>
  <c r="CP54" i="2"/>
  <c r="CP56" i="2" s="1"/>
  <c r="DN54" i="2"/>
  <c r="DN56" i="2" s="1"/>
  <c r="EJ54" i="2"/>
  <c r="EJ56" i="2" s="1"/>
  <c r="FK54" i="2"/>
  <c r="FK56" i="2" s="1"/>
  <c r="V54" i="2"/>
  <c r="V56" i="2" s="1"/>
  <c r="AU54" i="2"/>
  <c r="AU56" i="2" s="1"/>
  <c r="BQ54" i="2"/>
  <c r="BQ56" i="2" s="1"/>
  <c r="CR54" i="2"/>
  <c r="CR56" i="2" s="1"/>
  <c r="DO54" i="2"/>
  <c r="DO56" i="2" s="1"/>
  <c r="EL54" i="2"/>
  <c r="EL56" i="2" s="1"/>
  <c r="FL54" i="2"/>
  <c r="FL56" i="2" s="1"/>
  <c r="L54" i="2"/>
  <c r="L56" i="2" s="1"/>
  <c r="AL54" i="2"/>
  <c r="AL56" i="2" s="1"/>
  <c r="BK54" i="2"/>
  <c r="BK56" i="2" s="1"/>
  <c r="CG54" i="2"/>
  <c r="CG56" i="2" s="1"/>
  <c r="DG54" i="2"/>
  <c r="DG56" i="2" s="1"/>
  <c r="EE54" i="2"/>
  <c r="EE56" i="2" s="1"/>
  <c r="FB54" i="2"/>
  <c r="FB56" i="2" s="1"/>
  <c r="D54" i="2"/>
  <c r="D56" i="2" s="1"/>
  <c r="AF54" i="2"/>
  <c r="AF56" i="2" s="1"/>
  <c r="BL54" i="2"/>
  <c r="BL56" i="2" s="1"/>
  <c r="CN54" i="2"/>
  <c r="CN56" i="2" s="1"/>
  <c r="DR54" i="2"/>
  <c r="DR56" i="2" s="1"/>
  <c r="EW54" i="2"/>
  <c r="EW56" i="2" s="1"/>
  <c r="J54" i="2"/>
  <c r="J56" i="2" s="1"/>
  <c r="AN54" i="2"/>
  <c r="AN56" i="2" s="1"/>
  <c r="BU54" i="2"/>
  <c r="BU56" i="2" s="1"/>
  <c r="CW54" i="2"/>
  <c r="CW56" i="2" s="1"/>
  <c r="EA54" i="2"/>
  <c r="EA56" i="2" s="1"/>
  <c r="FC54" i="2"/>
  <c r="FC56" i="2" s="1"/>
  <c r="E54" i="2"/>
  <c r="E56" i="2" s="1"/>
  <c r="AM54" i="2"/>
  <c r="AM56" i="2" s="1"/>
  <c r="BW54" i="2"/>
  <c r="BW56" i="2" s="1"/>
  <c r="DA54" i="2"/>
  <c r="DA56" i="2" s="1"/>
  <c r="EI54" i="2"/>
  <c r="EI56" i="2" s="1"/>
  <c r="FS54" i="2"/>
  <c r="FS56" i="2" s="1"/>
  <c r="G54" i="2"/>
  <c r="G56" i="2" s="1"/>
  <c r="AO54" i="2"/>
  <c r="AO56" i="2" s="1"/>
  <c r="BX54" i="2"/>
  <c r="BX56" i="2" s="1"/>
  <c r="DF54" i="2"/>
  <c r="DF56" i="2" s="1"/>
  <c r="EQ54" i="2"/>
  <c r="EQ56" i="2" s="1"/>
  <c r="H54" i="2"/>
  <c r="H56" i="2" s="1"/>
  <c r="AR54" i="2"/>
  <c r="AR56" i="2" s="1"/>
  <c r="CA54" i="2"/>
  <c r="CA56" i="2" s="1"/>
  <c r="DI54" i="2"/>
  <c r="DI56" i="2" s="1"/>
  <c r="ER54" i="2"/>
  <c r="ER56" i="2" s="1"/>
  <c r="K54" i="2"/>
  <c r="K56" i="2" s="1"/>
  <c r="AV54" i="2"/>
  <c r="AV56" i="2" s="1"/>
  <c r="CC54" i="2"/>
  <c r="CC56" i="2" s="1"/>
  <c r="DJ54" i="2"/>
  <c r="DJ56" i="2" s="1"/>
  <c r="ES54" i="2"/>
  <c r="ES56" i="2" s="1"/>
  <c r="N54" i="2"/>
  <c r="N56" i="2" s="1"/>
  <c r="AW54" i="2"/>
  <c r="AW56" i="2" s="1"/>
  <c r="CD54" i="2"/>
  <c r="CD56" i="2" s="1"/>
  <c r="DK54" i="2"/>
  <c r="DK56" i="2" s="1"/>
  <c r="ET54" i="2"/>
  <c r="ET56" i="2" s="1"/>
  <c r="O54" i="2"/>
  <c r="O56" i="2" s="1"/>
  <c r="AX54" i="2"/>
  <c r="AX56" i="2" s="1"/>
  <c r="CE54" i="2"/>
  <c r="CE56" i="2" s="1"/>
  <c r="DM54" i="2"/>
  <c r="DM56" i="2" s="1"/>
  <c r="EU54" i="2"/>
  <c r="EU56" i="2" s="1"/>
  <c r="S54" i="2"/>
  <c r="S56" i="2" s="1"/>
  <c r="AY54" i="2"/>
  <c r="AY56" i="2" s="1"/>
  <c r="CF54" i="2"/>
  <c r="CF56" i="2" s="1"/>
  <c r="DP54" i="2"/>
  <c r="DP56" i="2" s="1"/>
  <c r="EX54" i="2"/>
  <c r="EX56" i="2" s="1"/>
  <c r="T54" i="2"/>
  <c r="T56" i="2" s="1"/>
  <c r="BC54" i="2"/>
  <c r="BC56" i="2" s="1"/>
  <c r="CH54" i="2"/>
  <c r="CH56" i="2" s="1"/>
  <c r="DQ54" i="2"/>
  <c r="DQ56" i="2" s="1"/>
  <c r="EY54" i="2"/>
  <c r="EY56" i="2" s="1"/>
  <c r="W54" i="2"/>
  <c r="W56" i="2" s="1"/>
  <c r="BD54" i="2"/>
  <c r="BD56" i="2" s="1"/>
  <c r="CI54" i="2"/>
  <c r="CI56" i="2" s="1"/>
  <c r="DS54" i="2"/>
  <c r="DS56" i="2" s="1"/>
  <c r="EZ54" i="2"/>
  <c r="EZ56" i="2" s="1"/>
  <c r="AA54" i="2"/>
  <c r="AA56" i="2" s="1"/>
  <c r="BF54" i="2"/>
  <c r="BF56" i="2" s="1"/>
  <c r="CS54" i="2"/>
  <c r="CS56" i="2" s="1"/>
  <c r="DZ54" i="2"/>
  <c r="DZ56" i="2" s="1"/>
  <c r="FI54" i="2"/>
  <c r="FI56" i="2" s="1"/>
  <c r="AB54" i="2"/>
  <c r="AB56" i="2" s="1"/>
  <c r="BG54" i="2"/>
  <c r="BG56" i="2" s="1"/>
  <c r="CU54" i="2"/>
  <c r="CU56" i="2" s="1"/>
  <c r="EB54" i="2"/>
  <c r="EB56" i="2" s="1"/>
  <c r="FJ54" i="2"/>
  <c r="FJ56" i="2" s="1"/>
  <c r="CZ54" i="2"/>
  <c r="CZ56" i="2" s="1"/>
  <c r="DX54" i="2"/>
  <c r="DX56" i="2" s="1"/>
  <c r="Y54" i="2"/>
  <c r="Y56" i="2" s="1"/>
  <c r="EC54" i="2"/>
  <c r="EC56" i="2" s="1"/>
  <c r="AD54" i="2"/>
  <c r="AD56" i="2" s="1"/>
  <c r="EF54" i="2"/>
  <c r="EF56" i="2" s="1"/>
  <c r="AE54" i="2"/>
  <c r="AE56" i="2" s="1"/>
  <c r="EG54" i="2"/>
  <c r="EG56" i="2" s="1"/>
  <c r="AG54" i="2"/>
  <c r="AG56" i="2" s="1"/>
  <c r="EH54" i="2"/>
  <c r="EH56" i="2" s="1"/>
  <c r="BE54" i="2"/>
  <c r="BE56" i="2" s="1"/>
  <c r="FM54" i="2"/>
  <c r="FM56" i="2" s="1"/>
  <c r="BM54" i="2"/>
  <c r="BM56" i="2" s="1"/>
  <c r="FO54" i="2"/>
  <c r="FO56" i="2" s="1"/>
  <c r="BN54" i="2"/>
  <c r="BN56" i="2" s="1"/>
  <c r="FP54" i="2"/>
  <c r="FP56" i="2" s="1"/>
  <c r="FD54" i="2"/>
  <c r="FD56" i="2" s="1"/>
  <c r="FR54" i="2"/>
  <c r="FR56" i="2" s="1"/>
  <c r="AK54" i="2"/>
  <c r="AK56" i="2" s="1"/>
  <c r="BO54" i="2"/>
  <c r="BO56" i="2" s="1"/>
  <c r="BV54" i="2"/>
  <c r="BV56" i="2" s="1"/>
  <c r="CV54" i="2"/>
  <c r="CV56" i="2" s="1"/>
  <c r="CX54" i="2"/>
  <c r="CX56" i="2" s="1"/>
  <c r="CY54" i="2"/>
  <c r="CY56" i="2" s="1"/>
  <c r="CM54" i="2"/>
  <c r="CM56" i="2" s="1"/>
  <c r="FQ54" i="2"/>
  <c r="FQ56" i="2" s="1"/>
  <c r="EP54" i="2"/>
  <c r="EP56" i="2" s="1"/>
  <c r="DE54" i="2"/>
  <c r="DE56" i="2" s="1"/>
  <c r="FA54" i="2"/>
  <c r="FA56" i="2" s="1"/>
  <c r="M54" i="2"/>
  <c r="M56" i="2" s="1"/>
  <c r="I54" i="2"/>
  <c r="I56" i="2" s="1"/>
  <c r="EK54" i="2"/>
  <c r="EK56" i="2" s="1"/>
  <c r="AC54" i="2"/>
  <c r="AC56" i="2" s="1"/>
  <c r="Z54" i="2"/>
  <c r="Z56" i="2" s="1"/>
  <c r="DH54" i="2"/>
  <c r="DH56" i="2" s="1"/>
  <c r="AS54" i="2"/>
  <c r="AS56" i="2" s="1"/>
  <c r="AQ54" i="2"/>
  <c r="AQ56" i="2" s="1"/>
  <c r="BI54" i="2"/>
  <c r="BI56" i="2" s="1"/>
  <c r="BH54" i="2"/>
  <c r="BH56" i="2" s="1"/>
  <c r="BY54" i="2"/>
  <c r="BY56" i="2" s="1"/>
  <c r="BZ54" i="2"/>
  <c r="BZ56" i="2" s="1"/>
  <c r="CO54" i="2"/>
  <c r="CO56" i="2" s="1"/>
  <c r="CQ54" i="2"/>
  <c r="CQ56" i="2" s="1"/>
  <c r="DU54" i="2"/>
  <c r="DU56" i="2" s="1"/>
  <c r="DY54" i="2"/>
  <c r="DY56" i="2" s="1"/>
  <c r="FG54" i="2"/>
  <c r="FG56" i="2" s="1"/>
  <c r="IE102" i="2"/>
  <c r="IE107" i="2"/>
  <c r="IE100" i="2"/>
  <c r="IE103" i="2" s="1"/>
  <c r="IE105" i="2"/>
  <c r="IE106" i="2" s="1"/>
  <c r="IE101" i="2"/>
  <c r="IE104" i="2" s="1"/>
  <c r="HO102" i="2"/>
  <c r="HO105" i="2"/>
  <c r="HO106" i="2" s="1"/>
  <c r="HO101" i="2"/>
  <c r="HO104" i="2" s="1"/>
  <c r="HO107" i="2"/>
  <c r="HO100" i="2"/>
  <c r="HO103" i="2" s="1"/>
  <c r="GA31" i="2"/>
  <c r="GA36" i="2" s="1"/>
  <c r="GA30" i="2"/>
  <c r="GA35" i="2" s="1"/>
  <c r="GA34" i="2"/>
  <c r="AZ86" i="2"/>
  <c r="AZ88" i="2" s="1"/>
  <c r="IC102" i="2"/>
  <c r="IC107" i="2"/>
  <c r="IC100" i="2"/>
  <c r="IC103" i="2" s="1"/>
  <c r="IC101" i="2"/>
  <c r="IC104" i="2" s="1"/>
  <c r="IC105" i="2"/>
  <c r="IC106" i="2" s="1"/>
  <c r="GU107" i="2"/>
  <c r="GU101" i="2"/>
  <c r="GU104" i="2" s="1"/>
  <c r="GU102" i="2"/>
  <c r="GU100" i="2"/>
  <c r="GU103" i="2" s="1"/>
  <c r="GU105" i="2"/>
  <c r="GU106" i="2" s="1"/>
  <c r="GQ101" i="2"/>
  <c r="GQ104" i="2" s="1"/>
  <c r="GQ100" i="2"/>
  <c r="GQ103" i="2" s="1"/>
  <c r="GQ102" i="2"/>
  <c r="HR105" i="2"/>
  <c r="HR106" i="2" s="1"/>
  <c r="HR100" i="2"/>
  <c r="HR103" i="2" s="1"/>
  <c r="HR102" i="2"/>
  <c r="HR101" i="2"/>
  <c r="HR104" i="2" s="1"/>
  <c r="HR107" i="2"/>
  <c r="GY102" i="2"/>
  <c r="GY105" i="2"/>
  <c r="GY106" i="2" s="1"/>
  <c r="GY100" i="2"/>
  <c r="GY103" i="2" s="1"/>
  <c r="GY101" i="2"/>
  <c r="GY104" i="2" s="1"/>
  <c r="GY107" i="2"/>
  <c r="IS30" i="2"/>
  <c r="IS35" i="2" s="1"/>
  <c r="IS31" i="2"/>
  <c r="IS36" i="2" s="1"/>
  <c r="IS34" i="2"/>
  <c r="HP34" i="2"/>
  <c r="HP30" i="2"/>
  <c r="HP35" i="2" s="1"/>
  <c r="HP31" i="2"/>
  <c r="HP36" i="2" s="1"/>
  <c r="HA31" i="2"/>
  <c r="HA36" i="2" s="1"/>
  <c r="HA34" i="2"/>
  <c r="HA30" i="2"/>
  <c r="HA35" i="2" s="1"/>
  <c r="GT30" i="2"/>
  <c r="GT35" i="2" s="1"/>
  <c r="GT31" i="2"/>
  <c r="GT36" i="2" s="1"/>
  <c r="GT34" i="2"/>
  <c r="F90" i="2"/>
  <c r="F91" i="2"/>
  <c r="F89" i="2"/>
  <c r="BL86" i="2"/>
  <c r="BL88" i="2" s="1"/>
  <c r="AU86" i="2"/>
  <c r="AU88" i="2" s="1"/>
  <c r="FN86" i="2"/>
  <c r="FN88" i="2" s="1"/>
  <c r="ER86" i="2"/>
  <c r="ER88" i="2" s="1"/>
  <c r="DP86" i="2"/>
  <c r="DP88" i="2" s="1"/>
  <c r="CT86" i="2"/>
  <c r="CT88" i="2" s="1"/>
  <c r="AQ86" i="2"/>
  <c r="AQ88" i="2" s="1"/>
  <c r="T86" i="2"/>
  <c r="T88" i="2" s="1"/>
  <c r="DW86" i="2"/>
  <c r="DW88" i="2" s="1"/>
  <c r="HK31" i="2"/>
  <c r="HK36" i="2" s="1"/>
  <c r="HK30" i="2"/>
  <c r="HK35" i="2" s="1"/>
  <c r="HK34" i="2"/>
  <c r="FF86" i="2"/>
  <c r="FF88" i="2" s="1"/>
  <c r="GE34" i="2"/>
  <c r="GE30" i="2"/>
  <c r="GE35" i="2" s="1"/>
  <c r="GE31" i="2"/>
  <c r="GE36" i="2" s="1"/>
  <c r="GK100" i="2"/>
  <c r="GK103" i="2" s="1"/>
  <c r="GK102" i="2"/>
  <c r="GK101" i="2"/>
  <c r="GK104" i="2" s="1"/>
  <c r="CG86" i="2"/>
  <c r="CG88" i="2" s="1"/>
  <c r="IE31" i="2"/>
  <c r="IE36" i="2" s="1"/>
  <c r="IE30" i="2"/>
  <c r="IE35" i="2" s="1"/>
  <c r="IE34" i="2"/>
  <c r="DQ86" i="2"/>
  <c r="DQ88" i="2" s="1"/>
  <c r="IQ34" i="2"/>
  <c r="IQ30" i="2"/>
  <c r="IQ35" i="2" s="1"/>
  <c r="IQ31" i="2"/>
  <c r="IQ36" i="2" s="1"/>
  <c r="HS100" i="2"/>
  <c r="HS103" i="2" s="1"/>
  <c r="HS105" i="2"/>
  <c r="HS106" i="2" s="1"/>
  <c r="HS102" i="2"/>
  <c r="HS101" i="2"/>
  <c r="HS104" i="2" s="1"/>
  <c r="HS107" i="2"/>
  <c r="HU34" i="2"/>
  <c r="HU30" i="2"/>
  <c r="HU35" i="2" s="1"/>
  <c r="HU31" i="2"/>
  <c r="HU36" i="2" s="1"/>
  <c r="BC86" i="2"/>
  <c r="BC88" i="2" s="1"/>
  <c r="GD101" i="2"/>
  <c r="GD104" i="2" s="1"/>
  <c r="GD102" i="2"/>
  <c r="GD100" i="2"/>
  <c r="GD103" i="2" s="1"/>
  <c r="GA102" i="2"/>
  <c r="GA100" i="2"/>
  <c r="GA103" i="2" s="1"/>
  <c r="GA101" i="2"/>
  <c r="GA104" i="2" s="1"/>
  <c r="FW100" i="2"/>
  <c r="FW103" i="2" s="1"/>
  <c r="FW101" i="2"/>
  <c r="FW104" i="2" s="1"/>
  <c r="FW102" i="2"/>
  <c r="HB102" i="2"/>
  <c r="HB101" i="2"/>
  <c r="HB104" i="2" s="1"/>
  <c r="HB107" i="2"/>
  <c r="HB100" i="2"/>
  <c r="HB103" i="2" s="1"/>
  <c r="HB105" i="2"/>
  <c r="HB106" i="2" s="1"/>
  <c r="GI102" i="2"/>
  <c r="GI101" i="2"/>
  <c r="GI104" i="2" s="1"/>
  <c r="GI100" i="2"/>
  <c r="GI103" i="2" s="1"/>
  <c r="HD34" i="2"/>
  <c r="HD31" i="2"/>
  <c r="HD36" i="2" s="1"/>
  <c r="HD30" i="2"/>
  <c r="HD35" i="2" s="1"/>
  <c r="FY30" i="2"/>
  <c r="FY35" i="2" s="1"/>
  <c r="FY31" i="2"/>
  <c r="FY36" i="2" s="1"/>
  <c r="FY34" i="2"/>
  <c r="GF30" i="2"/>
  <c r="GF35" i="2" s="1"/>
  <c r="GF34" i="2"/>
  <c r="GF31" i="2"/>
  <c r="GF36" i="2" s="1"/>
  <c r="GB30" i="2"/>
  <c r="GB35" i="2" s="1"/>
  <c r="GB31" i="2"/>
  <c r="GB36" i="2" s="1"/>
  <c r="GB34" i="2"/>
  <c r="C91" i="2"/>
  <c r="C89" i="2"/>
  <c r="C90" i="2"/>
  <c r="CS86" i="2"/>
  <c r="CS88" i="2" s="1"/>
  <c r="AY86" i="2"/>
  <c r="AY88" i="2" s="1"/>
  <c r="H91" i="2"/>
  <c r="H90" i="2"/>
  <c r="H89" i="2"/>
  <c r="CK86" i="2"/>
  <c r="CK88" i="2" s="1"/>
  <c r="R86" i="2"/>
  <c r="R88" i="2" s="1"/>
  <c r="BU86" i="2"/>
  <c r="BU88" i="2" s="1"/>
  <c r="EM86" i="2"/>
  <c r="EM88" i="2" s="1"/>
  <c r="DM86" i="2"/>
  <c r="DM88" i="2" s="1"/>
  <c r="AK86" i="2"/>
  <c r="AK88" i="2" s="1"/>
  <c r="BR86" i="2"/>
  <c r="BR88" i="2" s="1"/>
  <c r="GZ34" i="2"/>
  <c r="GZ30" i="2"/>
  <c r="GZ35" i="2" s="1"/>
  <c r="GZ31" i="2"/>
  <c r="GZ36" i="2" s="1"/>
  <c r="AG89" i="2"/>
  <c r="AG90" i="2"/>
  <c r="AG91" i="2"/>
  <c r="FZ31" i="2"/>
  <c r="FZ36" i="2" s="1"/>
  <c r="FZ30" i="2"/>
  <c r="FZ35" i="2" s="1"/>
  <c r="FZ34" i="2"/>
  <c r="EI86" i="2"/>
  <c r="EI88" i="2" s="1"/>
  <c r="HO30" i="2"/>
  <c r="HO35" i="2" s="1"/>
  <c r="HO34" i="2"/>
  <c r="HO31" i="2"/>
  <c r="HO36" i="2" s="1"/>
  <c r="GB101" i="2"/>
  <c r="GB104" i="2" s="1"/>
  <c r="GB102" i="2"/>
  <c r="GB100" i="2"/>
  <c r="GB103" i="2" s="1"/>
  <c r="HQ31" i="2"/>
  <c r="HQ36" i="2" s="1"/>
  <c r="HQ30" i="2"/>
  <c r="HQ35" i="2" s="1"/>
  <c r="HQ34" i="2"/>
  <c r="HX101" i="2"/>
  <c r="HX104" i="2" s="1"/>
  <c r="HX102" i="2"/>
  <c r="HX105" i="2"/>
  <c r="HX106" i="2" s="1"/>
  <c r="HX100" i="2"/>
  <c r="HX103" i="2" s="1"/>
  <c r="HX107" i="2"/>
  <c r="GK31" i="2"/>
  <c r="GK36" i="2" s="1"/>
  <c r="GK34" i="2"/>
  <c r="GK30" i="2"/>
  <c r="GK35" i="2" s="1"/>
  <c r="GC101" i="2"/>
  <c r="GC104" i="2" s="1"/>
  <c r="GC102" i="2"/>
  <c r="GC100" i="2"/>
  <c r="GC103" i="2" s="1"/>
  <c r="IL100" i="2"/>
  <c r="IL103" i="2" s="1"/>
  <c r="IL105" i="2"/>
  <c r="IL106" i="2" s="1"/>
  <c r="IL107" i="2"/>
  <c r="IL102" i="2"/>
  <c r="IL101" i="2"/>
  <c r="IL104" i="2" s="1"/>
  <c r="IB107" i="2"/>
  <c r="IB102" i="2"/>
  <c r="IB100" i="2"/>
  <c r="IB103" i="2" s="1"/>
  <c r="IB101" i="2"/>
  <c r="IB104" i="2" s="1"/>
  <c r="IB105" i="2"/>
  <c r="IB106" i="2" s="1"/>
  <c r="GL100" i="2"/>
  <c r="GL103" i="2" s="1"/>
  <c r="GL102" i="2"/>
  <c r="GL101" i="2"/>
  <c r="GL104" i="2" s="1"/>
  <c r="HH31" i="2"/>
  <c r="HH36" i="2" s="1"/>
  <c r="HH30" i="2"/>
  <c r="HH35" i="2" s="1"/>
  <c r="HH34" i="2"/>
  <c r="IJ31" i="2"/>
  <c r="IJ36" i="2" s="1"/>
  <c r="IJ34" i="2"/>
  <c r="IJ30" i="2"/>
  <c r="IJ35" i="2" s="1"/>
  <c r="IC31" i="2"/>
  <c r="IC36" i="2" s="1"/>
  <c r="IC30" i="2"/>
  <c r="IC35" i="2" s="1"/>
  <c r="IC34" i="2"/>
  <c r="IO34" i="2"/>
  <c r="IO31" i="2"/>
  <c r="IO36" i="2" s="1"/>
  <c r="IO30" i="2"/>
  <c r="IO35" i="2" s="1"/>
  <c r="IP31" i="2"/>
  <c r="IP36" i="2" s="1"/>
  <c r="IP30" i="2"/>
  <c r="IP35" i="2" s="1"/>
  <c r="IP34" i="2"/>
  <c r="CU86" i="2"/>
  <c r="CU88" i="2" s="1"/>
  <c r="CB86" i="2"/>
  <c r="CB88" i="2" s="1"/>
  <c r="CR86" i="2"/>
  <c r="CR88" i="2" s="1"/>
  <c r="AW86" i="2"/>
  <c r="AW88" i="2" s="1"/>
  <c r="AB86" i="2"/>
  <c r="AB88" i="2" s="1"/>
  <c r="DL86" i="2"/>
  <c r="DL88" i="2" s="1"/>
  <c r="CN86" i="2"/>
  <c r="CN88" i="2" s="1"/>
  <c r="BJ86" i="2"/>
  <c r="BJ88" i="2" s="1"/>
  <c r="AM86" i="2"/>
  <c r="AM88" i="2" s="1"/>
  <c r="FK86" i="2"/>
  <c r="FK88" i="2" s="1"/>
  <c r="FI86" i="2"/>
  <c r="FI88" i="2" s="1"/>
  <c r="CW86" i="2"/>
  <c r="CW88" i="2" s="1"/>
  <c r="GE101" i="2"/>
  <c r="GE104" i="2" s="1"/>
  <c r="GE100" i="2"/>
  <c r="GE103" i="2" s="1"/>
  <c r="GE102" i="2"/>
  <c r="HM30" i="2"/>
  <c r="HM35" i="2" s="1"/>
  <c r="HM31" i="2"/>
  <c r="HM36" i="2" s="1"/>
  <c r="HM34" i="2"/>
  <c r="D91" i="2"/>
  <c r="D90" i="2"/>
  <c r="D89" i="2"/>
  <c r="GM31" i="2"/>
  <c r="GM36" i="2" s="1"/>
  <c r="GM34" i="2"/>
  <c r="GM30" i="2"/>
  <c r="GM35" i="2" s="1"/>
  <c r="GM100" i="2"/>
  <c r="GM103" i="2" s="1"/>
  <c r="GM102" i="2"/>
  <c r="GM101" i="2"/>
  <c r="GM104" i="2" s="1"/>
  <c r="IO101" i="2"/>
  <c r="IO104" i="2" s="1"/>
  <c r="IO102" i="2"/>
  <c r="IO100" i="2"/>
  <c r="IO103" i="2" s="1"/>
  <c r="IO107" i="2"/>
  <c r="IO105" i="2"/>
  <c r="IO106" i="2" s="1"/>
  <c r="FU101" i="2"/>
  <c r="FU104" i="2" s="1"/>
  <c r="FU100" i="2"/>
  <c r="FU103" i="2" s="1"/>
  <c r="FU102" i="2"/>
  <c r="ID31" i="2"/>
  <c r="ID36" i="2" s="1"/>
  <c r="ID30" i="2"/>
  <c r="ID35" i="2" s="1"/>
  <c r="ID34" i="2"/>
  <c r="IH101" i="2"/>
  <c r="IH104" i="2" s="1"/>
  <c r="IH105" i="2"/>
  <c r="IH106" i="2" s="1"/>
  <c r="IH107" i="2"/>
  <c r="IH102" i="2"/>
  <c r="IH100" i="2"/>
  <c r="IH103" i="2" s="1"/>
  <c r="HN30" i="2"/>
  <c r="HN35" i="2" s="1"/>
  <c r="HN34" i="2"/>
  <c r="HN31" i="2"/>
  <c r="HN36" i="2" s="1"/>
  <c r="GB85" i="2"/>
  <c r="GB53" i="2"/>
  <c r="GB69" i="2"/>
  <c r="HW101" i="2"/>
  <c r="HW104" i="2" s="1"/>
  <c r="HW100" i="2"/>
  <c r="HW103" i="2" s="1"/>
  <c r="HW102" i="2"/>
  <c r="HW107" i="2"/>
  <c r="HW105" i="2"/>
  <c r="HW106" i="2" s="1"/>
  <c r="HN102" i="2"/>
  <c r="HN101" i="2"/>
  <c r="HN104" i="2" s="1"/>
  <c r="HN107" i="2"/>
  <c r="HN105" i="2"/>
  <c r="HN106" i="2" s="1"/>
  <c r="HN100" i="2"/>
  <c r="HN103" i="2" s="1"/>
  <c r="HH101" i="2"/>
  <c r="HH104" i="2" s="1"/>
  <c r="HH102" i="2"/>
  <c r="HH105" i="2"/>
  <c r="HH106" i="2" s="1"/>
  <c r="HH100" i="2"/>
  <c r="HH103" i="2" s="1"/>
  <c r="HH107" i="2"/>
  <c r="FV101" i="2"/>
  <c r="FV104" i="2" s="1"/>
  <c r="FV102" i="2"/>
  <c r="FV100" i="2"/>
  <c r="FV103" i="2" s="1"/>
  <c r="HF31" i="2"/>
  <c r="HF36" i="2" s="1"/>
  <c r="HF30" i="2"/>
  <c r="HF35" i="2" s="1"/>
  <c r="HF34" i="2"/>
  <c r="HC30" i="2"/>
  <c r="HC35" i="2" s="1"/>
  <c r="HC31" i="2"/>
  <c r="HC36" i="2" s="1"/>
  <c r="HC34" i="2"/>
  <c r="GU30" i="2"/>
  <c r="GU35" i="2" s="1"/>
  <c r="GU31" i="2"/>
  <c r="GU36" i="2" s="1"/>
  <c r="GU34" i="2"/>
  <c r="HT30" i="2"/>
  <c r="HT35" i="2" s="1"/>
  <c r="HT34" i="2"/>
  <c r="HT31" i="2"/>
  <c r="HT36" i="2" s="1"/>
  <c r="HX30" i="2"/>
  <c r="HX35" i="2" s="1"/>
  <c r="HX34" i="2"/>
  <c r="HX31" i="2"/>
  <c r="HX36" i="2" s="1"/>
  <c r="EG86" i="2"/>
  <c r="EG88" i="2" s="1"/>
  <c r="DO86" i="2"/>
  <c r="DO88" i="2" s="1"/>
  <c r="AF86" i="2"/>
  <c r="AF88" i="2" s="1"/>
  <c r="AI86" i="2"/>
  <c r="AI88" i="2" s="1"/>
  <c r="FH86" i="2"/>
  <c r="FH88" i="2" s="1"/>
  <c r="EF86" i="2"/>
  <c r="EF88" i="2" s="1"/>
  <c r="M86" i="2"/>
  <c r="M88" i="2" s="1"/>
  <c r="CL86" i="2"/>
  <c r="CL88" i="2" s="1"/>
  <c r="BH86" i="2"/>
  <c r="BH88" i="2" s="1"/>
  <c r="EK86" i="2"/>
  <c r="EK88" i="2" s="1"/>
  <c r="K86" i="2"/>
  <c r="K88" i="2" s="1"/>
  <c r="FP28" i="2"/>
  <c r="FR28" i="2" s="1"/>
  <c r="P91" i="2" l="1"/>
  <c r="P90" i="2"/>
  <c r="CZ90" i="2"/>
  <c r="AJ90" i="2"/>
  <c r="CZ91" i="2"/>
  <c r="AJ91" i="2"/>
  <c r="I90" i="2"/>
  <c r="BG90" i="2"/>
  <c r="EL90" i="2"/>
  <c r="EL89" i="2"/>
  <c r="DN91" i="2"/>
  <c r="DN90" i="2"/>
  <c r="I91" i="2"/>
  <c r="HW86" i="2"/>
  <c r="HW87" i="2" s="1"/>
  <c r="J89" i="2"/>
  <c r="S90" i="2"/>
  <c r="HC70" i="2"/>
  <c r="HC71" i="2" s="1"/>
  <c r="FE89" i="2"/>
  <c r="V89" i="2"/>
  <c r="BG89" i="2"/>
  <c r="V90" i="2"/>
  <c r="DJ90" i="2"/>
  <c r="DJ91" i="2"/>
  <c r="IB86" i="2"/>
  <c r="IB87" i="2" s="1"/>
  <c r="GP86" i="2"/>
  <c r="GP87" i="2" s="1"/>
  <c r="IO86" i="2"/>
  <c r="IO87" i="2" s="1"/>
  <c r="GZ54" i="2"/>
  <c r="GZ55" i="2" s="1"/>
  <c r="GT86" i="2"/>
  <c r="GT87" i="2" s="1"/>
  <c r="FU54" i="2"/>
  <c r="FU56" i="2" s="1"/>
  <c r="FU58" i="2" s="1"/>
  <c r="FZ54" i="2"/>
  <c r="FZ55" i="2" s="1"/>
  <c r="CX91" i="2"/>
  <c r="CX89" i="2"/>
  <c r="GV54" i="2"/>
  <c r="GV55" i="2" s="1"/>
  <c r="GB86" i="2"/>
  <c r="GB87" i="2" s="1"/>
  <c r="HD86" i="2"/>
  <c r="HD87" i="2" s="1"/>
  <c r="FW54" i="2"/>
  <c r="FW56" i="2" s="1"/>
  <c r="FW59" i="2" s="1"/>
  <c r="FE90" i="2"/>
  <c r="HR54" i="2"/>
  <c r="HR55" i="2" s="1"/>
  <c r="GF54" i="2"/>
  <c r="GF55" i="2" s="1"/>
  <c r="HQ86" i="2"/>
  <c r="HQ87" i="2" s="1"/>
  <c r="S91" i="2"/>
  <c r="IM86" i="2"/>
  <c r="IM87" i="2" s="1"/>
  <c r="FT54" i="2"/>
  <c r="FT56" i="2" s="1"/>
  <c r="FT59" i="2" s="1"/>
  <c r="HF54" i="2"/>
  <c r="HF55" i="2" s="1"/>
  <c r="DX91" i="2"/>
  <c r="GA54" i="2"/>
  <c r="GA55" i="2" s="1"/>
  <c r="IR86" i="2"/>
  <c r="IR87" i="2" s="1"/>
  <c r="DX89" i="2"/>
  <c r="GY54" i="2"/>
  <c r="GY55" i="2" s="1"/>
  <c r="J90" i="2"/>
  <c r="FX54" i="2"/>
  <c r="FX55" i="2" s="1"/>
  <c r="FV54" i="2"/>
  <c r="FV56" i="2" s="1"/>
  <c r="FV58" i="2" s="1"/>
  <c r="ES59" i="2"/>
  <c r="ES57" i="2"/>
  <c r="ES58" i="2"/>
  <c r="GU54" i="2"/>
  <c r="HR70" i="2"/>
  <c r="BH75" i="2"/>
  <c r="BH74" i="2"/>
  <c r="BH73" i="2"/>
  <c r="IR70" i="2"/>
  <c r="F74" i="2"/>
  <c r="F73" i="2"/>
  <c r="F75" i="2"/>
  <c r="BU74" i="2"/>
  <c r="BU73" i="2"/>
  <c r="BU75" i="2"/>
  <c r="BO90" i="2"/>
  <c r="BO89" i="2"/>
  <c r="BO91" i="2"/>
  <c r="HV109" i="2"/>
  <c r="HV110" i="2"/>
  <c r="HV108" i="2"/>
  <c r="HU86" i="2"/>
  <c r="FC91" i="2"/>
  <c r="FC90" i="2"/>
  <c r="FC89" i="2"/>
  <c r="IG109" i="2"/>
  <c r="IG110" i="2"/>
  <c r="IG108" i="2"/>
  <c r="BH90" i="2"/>
  <c r="BH89" i="2"/>
  <c r="BH91" i="2"/>
  <c r="IO108" i="2"/>
  <c r="IO110" i="2"/>
  <c r="IO109" i="2"/>
  <c r="AW89" i="2"/>
  <c r="AW90" i="2"/>
  <c r="AW91" i="2"/>
  <c r="AU89" i="2"/>
  <c r="AU90" i="2"/>
  <c r="AU91" i="2"/>
  <c r="AQ57" i="2"/>
  <c r="AQ58" i="2"/>
  <c r="AQ59" i="2"/>
  <c r="DE58" i="2"/>
  <c r="DE59" i="2"/>
  <c r="DE57" i="2"/>
  <c r="GT54" i="2"/>
  <c r="EF58" i="2"/>
  <c r="EF57" i="2"/>
  <c r="EF59" i="2"/>
  <c r="HU54" i="2"/>
  <c r="EY57" i="2"/>
  <c r="EY58" i="2"/>
  <c r="EY59" i="2"/>
  <c r="CE57" i="2"/>
  <c r="CE59" i="2"/>
  <c r="CE58" i="2"/>
  <c r="CC57" i="2"/>
  <c r="CC59" i="2"/>
  <c r="CC58" i="2"/>
  <c r="BX59" i="2"/>
  <c r="BX57" i="2"/>
  <c r="BX58" i="2"/>
  <c r="CW59" i="2"/>
  <c r="CW57" i="2"/>
  <c r="CW58" i="2"/>
  <c r="FB59" i="2"/>
  <c r="FB57" i="2"/>
  <c r="FB58" i="2"/>
  <c r="V59" i="2"/>
  <c r="V57" i="2"/>
  <c r="V58" i="2"/>
  <c r="EV57" i="2"/>
  <c r="EV58" i="2"/>
  <c r="EV59" i="2"/>
  <c r="DD59" i="2"/>
  <c r="DD57" i="2"/>
  <c r="DD58" i="2"/>
  <c r="BA59" i="2"/>
  <c r="BA57" i="2"/>
  <c r="BA58" i="2"/>
  <c r="P58" i="2"/>
  <c r="P57" i="2"/>
  <c r="P59" i="2"/>
  <c r="CC89" i="2"/>
  <c r="CC90" i="2"/>
  <c r="CC91" i="2"/>
  <c r="AH90" i="2"/>
  <c r="AH91" i="2"/>
  <c r="AH89" i="2"/>
  <c r="L89" i="2"/>
  <c r="L90" i="2"/>
  <c r="L91" i="2"/>
  <c r="W91" i="2"/>
  <c r="W90" i="2"/>
  <c r="W89" i="2"/>
  <c r="GL86" i="2"/>
  <c r="EP91" i="2"/>
  <c r="EP89" i="2"/>
  <c r="EP90" i="2"/>
  <c r="IG70" i="2"/>
  <c r="S73" i="2"/>
  <c r="S75" i="2"/>
  <c r="S74" i="2"/>
  <c r="T73" i="2"/>
  <c r="T75" i="2"/>
  <c r="T74" i="2"/>
  <c r="CV75" i="2"/>
  <c r="CV73" i="2"/>
  <c r="CV74" i="2"/>
  <c r="DK73" i="2"/>
  <c r="DK75" i="2"/>
  <c r="DK74" i="2"/>
  <c r="HI70" i="2"/>
  <c r="AX73" i="2"/>
  <c r="AX74" i="2"/>
  <c r="AX75" i="2"/>
  <c r="AC75" i="2"/>
  <c r="AC73" i="2"/>
  <c r="AC74" i="2"/>
  <c r="E74" i="2"/>
  <c r="E73" i="2"/>
  <c r="E75" i="2"/>
  <c r="HU70" i="2"/>
  <c r="GZ70" i="2"/>
  <c r="DF74" i="2"/>
  <c r="DF73" i="2"/>
  <c r="DF75" i="2"/>
  <c r="AT75" i="2"/>
  <c r="AT73" i="2"/>
  <c r="AT74" i="2"/>
  <c r="IO70" i="2"/>
  <c r="IL70" i="2"/>
  <c r="DQ73" i="2"/>
  <c r="DQ74" i="2"/>
  <c r="DQ75" i="2"/>
  <c r="HH86" i="2"/>
  <c r="EC89" i="2"/>
  <c r="EC90" i="2"/>
  <c r="EC91" i="2"/>
  <c r="IA86" i="2"/>
  <c r="DV91" i="2"/>
  <c r="DV90" i="2"/>
  <c r="DV89" i="2"/>
  <c r="EN91" i="2"/>
  <c r="EN89" i="2"/>
  <c r="EN90" i="2"/>
  <c r="IR109" i="2"/>
  <c r="IR110" i="2"/>
  <c r="IR108" i="2"/>
  <c r="AO90" i="2"/>
  <c r="AO91" i="2"/>
  <c r="AO89" i="2"/>
  <c r="FW86" i="2"/>
  <c r="FW88" i="2" s="1"/>
  <c r="IQ86" i="2"/>
  <c r="DH89" i="2"/>
  <c r="DH91" i="2"/>
  <c r="DH90" i="2"/>
  <c r="BG74" i="2"/>
  <c r="BG73" i="2"/>
  <c r="BG75" i="2"/>
  <c r="GM54" i="2"/>
  <c r="CP91" i="2"/>
  <c r="CP89" i="2"/>
  <c r="CP90" i="2"/>
  <c r="DG59" i="2"/>
  <c r="DG58" i="2"/>
  <c r="DG57" i="2"/>
  <c r="GK86" i="2"/>
  <c r="CU89" i="2"/>
  <c r="CU91" i="2"/>
  <c r="CU90" i="2"/>
  <c r="ID86" i="2"/>
  <c r="GU110" i="2"/>
  <c r="GU109" i="2"/>
  <c r="GU108" i="2"/>
  <c r="Z59" i="2"/>
  <c r="Z57" i="2"/>
  <c r="Z58" i="2"/>
  <c r="EP57" i="2"/>
  <c r="EP58" i="2"/>
  <c r="EP59" i="2"/>
  <c r="FD58" i="2"/>
  <c r="FD59" i="2"/>
  <c r="FD57" i="2"/>
  <c r="EC59" i="2"/>
  <c r="EC57" i="2"/>
  <c r="EC58" i="2"/>
  <c r="DZ58" i="2"/>
  <c r="DZ57" i="2"/>
  <c r="DZ59" i="2"/>
  <c r="BC59" i="2"/>
  <c r="BC57" i="2"/>
  <c r="BC58" i="2"/>
  <c r="IQ54" i="2"/>
  <c r="IM54" i="2"/>
  <c r="IK54" i="2"/>
  <c r="J57" i="2"/>
  <c r="J58" i="2"/>
  <c r="J59" i="2"/>
  <c r="CG59" i="2"/>
  <c r="CG58" i="2"/>
  <c r="CG57" i="2"/>
  <c r="GI54" i="2"/>
  <c r="CT57" i="2"/>
  <c r="CT59" i="2"/>
  <c r="CT58" i="2"/>
  <c r="BB59" i="2"/>
  <c r="BB57" i="2"/>
  <c r="BB58" i="2"/>
  <c r="IR54" i="2"/>
  <c r="CI90" i="2"/>
  <c r="CI91" i="2"/>
  <c r="CI89" i="2"/>
  <c r="HI108" i="2"/>
  <c r="HI109" i="2"/>
  <c r="HI110" i="2"/>
  <c r="HJ86" i="2"/>
  <c r="Z90" i="2"/>
  <c r="Z89" i="2"/>
  <c r="Z91" i="2"/>
  <c r="GV109" i="2"/>
  <c r="GV108" i="2"/>
  <c r="GV110" i="2"/>
  <c r="ID110" i="2"/>
  <c r="ID109" i="2"/>
  <c r="ID108" i="2"/>
  <c r="CV90" i="2"/>
  <c r="CV91" i="2"/>
  <c r="CV89" i="2"/>
  <c r="EU75" i="2"/>
  <c r="EU73" i="2"/>
  <c r="EU74" i="2"/>
  <c r="EW73" i="2"/>
  <c r="EW74" i="2"/>
  <c r="EW75" i="2"/>
  <c r="ID70" i="2"/>
  <c r="W74" i="2"/>
  <c r="W73" i="2"/>
  <c r="W75" i="2"/>
  <c r="BK75" i="2"/>
  <c r="BK73" i="2"/>
  <c r="BK74" i="2"/>
  <c r="BN75" i="2"/>
  <c r="BN74" i="2"/>
  <c r="BN73" i="2"/>
  <c r="DS73" i="2"/>
  <c r="DS74" i="2"/>
  <c r="DS75" i="2"/>
  <c r="GS70" i="2"/>
  <c r="HX70" i="2"/>
  <c r="GO70" i="2"/>
  <c r="GX70" i="2"/>
  <c r="FT70" i="2"/>
  <c r="FT72" i="2" s="1"/>
  <c r="GM70" i="2"/>
  <c r="FD74" i="2"/>
  <c r="FD75" i="2"/>
  <c r="FD73" i="2"/>
  <c r="HE70" i="2"/>
  <c r="P73" i="2"/>
  <c r="P75" i="2"/>
  <c r="P74" i="2"/>
  <c r="GF86" i="2"/>
  <c r="HL110" i="2"/>
  <c r="HL108" i="2"/>
  <c r="HL109" i="2"/>
  <c r="EU89" i="2"/>
  <c r="EU90" i="2"/>
  <c r="EU91" i="2"/>
  <c r="N89" i="2"/>
  <c r="N91" i="2"/>
  <c r="N90" i="2"/>
  <c r="HP108" i="2"/>
  <c r="HP110" i="2"/>
  <c r="HP109" i="2"/>
  <c r="GJ86" i="2"/>
  <c r="FR90" i="2"/>
  <c r="FR89" i="2"/>
  <c r="FR91" i="2"/>
  <c r="HY86" i="2"/>
  <c r="HO110" i="2"/>
  <c r="HO109" i="2"/>
  <c r="HO108" i="2"/>
  <c r="EI73" i="2"/>
  <c r="EI74" i="2"/>
  <c r="EI75" i="2"/>
  <c r="AD57" i="2"/>
  <c r="AD59" i="2"/>
  <c r="AD58" i="2"/>
  <c r="FD91" i="2"/>
  <c r="FD90" i="2"/>
  <c r="FD89" i="2"/>
  <c r="AN59" i="2"/>
  <c r="AN58" i="2"/>
  <c r="AN57" i="2"/>
  <c r="FH89" i="2"/>
  <c r="FH91" i="2"/>
  <c r="FH90" i="2"/>
  <c r="AC57" i="2"/>
  <c r="AC59" i="2"/>
  <c r="AC58" i="2"/>
  <c r="CS57" i="2"/>
  <c r="CS59" i="2"/>
  <c r="CS58" i="2"/>
  <c r="HD54" i="2"/>
  <c r="HA54" i="2"/>
  <c r="IJ54" i="2"/>
  <c r="FK57" i="2"/>
  <c r="FK59" i="2"/>
  <c r="FK58" i="2"/>
  <c r="CB58" i="2"/>
  <c r="CB57" i="2"/>
  <c r="CB59" i="2"/>
  <c r="AJ57" i="2"/>
  <c r="AJ58" i="2"/>
  <c r="AJ59" i="2"/>
  <c r="HZ54" i="2"/>
  <c r="EW90" i="2"/>
  <c r="EW89" i="2"/>
  <c r="EW91" i="2"/>
  <c r="DT91" i="2"/>
  <c r="DT89" i="2"/>
  <c r="DT90" i="2"/>
  <c r="BT91" i="2"/>
  <c r="BT90" i="2"/>
  <c r="BT89" i="2"/>
  <c r="EC74" i="2"/>
  <c r="EC75" i="2"/>
  <c r="EC73" i="2"/>
  <c r="DM75" i="2"/>
  <c r="DM73" i="2"/>
  <c r="DM74" i="2"/>
  <c r="CP73" i="2"/>
  <c r="CP74" i="2"/>
  <c r="CP75" i="2"/>
  <c r="HY70" i="2"/>
  <c r="Y74" i="2"/>
  <c r="Y73" i="2"/>
  <c r="Y75" i="2"/>
  <c r="GU70" i="2"/>
  <c r="AV73" i="2"/>
  <c r="AV74" i="2"/>
  <c r="AV75" i="2"/>
  <c r="FJ75" i="2"/>
  <c r="FJ74" i="2"/>
  <c r="FJ73" i="2"/>
  <c r="IE70" i="2"/>
  <c r="FR73" i="2"/>
  <c r="FR74" i="2"/>
  <c r="FR75" i="2"/>
  <c r="EJ74" i="2"/>
  <c r="EJ75" i="2"/>
  <c r="EJ73" i="2"/>
  <c r="DE75" i="2"/>
  <c r="DE74" i="2"/>
  <c r="DE73" i="2"/>
  <c r="FG73" i="2"/>
  <c r="FG75" i="2"/>
  <c r="FG74" i="2"/>
  <c r="DX75" i="2"/>
  <c r="DX73" i="2"/>
  <c r="DX74" i="2"/>
  <c r="FY70" i="2"/>
  <c r="FY72" i="2" s="1"/>
  <c r="IG86" i="2"/>
  <c r="FZ86" i="2"/>
  <c r="FZ88" i="2" s="1"/>
  <c r="DB90" i="2"/>
  <c r="DB89" i="2"/>
  <c r="DB91" i="2"/>
  <c r="AE89" i="2"/>
  <c r="AE90" i="2"/>
  <c r="AE91" i="2"/>
  <c r="GZ86" i="2"/>
  <c r="GW86" i="2"/>
  <c r="HJ110" i="2"/>
  <c r="HJ108" i="2"/>
  <c r="HJ109" i="2"/>
  <c r="AE59" i="2"/>
  <c r="AE58" i="2"/>
  <c r="AE57" i="2"/>
  <c r="FC59" i="2"/>
  <c r="FC57" i="2"/>
  <c r="FC58" i="2"/>
  <c r="CK59" i="2"/>
  <c r="CK57" i="2"/>
  <c r="CK58" i="2"/>
  <c r="CT75" i="2"/>
  <c r="CT73" i="2"/>
  <c r="CT74" i="2"/>
  <c r="ES75" i="2"/>
  <c r="ES73" i="2"/>
  <c r="ES74" i="2"/>
  <c r="BQ73" i="2"/>
  <c r="BQ74" i="2"/>
  <c r="BQ75" i="2"/>
  <c r="EK91" i="2"/>
  <c r="EK90" i="2"/>
  <c r="EK89" i="2"/>
  <c r="GK54" i="2"/>
  <c r="EA57" i="2"/>
  <c r="EA59" i="2"/>
  <c r="EA58" i="2"/>
  <c r="AU57" i="2"/>
  <c r="AU59" i="2"/>
  <c r="AU58" i="2"/>
  <c r="AH58" i="2"/>
  <c r="AH57" i="2"/>
  <c r="AH59" i="2"/>
  <c r="DH75" i="2"/>
  <c r="DH74" i="2"/>
  <c r="DH73" i="2"/>
  <c r="CR89" i="2"/>
  <c r="CR91" i="2"/>
  <c r="CR90" i="2"/>
  <c r="FF91" i="2"/>
  <c r="FF90" i="2"/>
  <c r="FF89" i="2"/>
  <c r="DQ57" i="2"/>
  <c r="DQ58" i="2"/>
  <c r="DQ59" i="2"/>
  <c r="CL58" i="2"/>
  <c r="CL57" i="2"/>
  <c r="CL59" i="2"/>
  <c r="FJ90" i="2"/>
  <c r="FJ89" i="2"/>
  <c r="FJ91" i="2"/>
  <c r="CX73" i="2"/>
  <c r="CX74" i="2"/>
  <c r="CX75" i="2"/>
  <c r="EL74" i="2"/>
  <c r="EL73" i="2"/>
  <c r="EL75" i="2"/>
  <c r="ID54" i="2"/>
  <c r="G58" i="2"/>
  <c r="G59" i="2"/>
  <c r="G57" i="2"/>
  <c r="EQ89" i="2"/>
  <c r="EQ90" i="2"/>
  <c r="EQ91" i="2"/>
  <c r="GX108" i="2"/>
  <c r="GX109" i="2"/>
  <c r="GX110" i="2"/>
  <c r="CZ74" i="2"/>
  <c r="CZ73" i="2"/>
  <c r="CZ75" i="2"/>
  <c r="HT70" i="2"/>
  <c r="BA73" i="2"/>
  <c r="BA74" i="2"/>
  <c r="BA75" i="2"/>
  <c r="EF90" i="2"/>
  <c r="EF89" i="2"/>
  <c r="EF91" i="2"/>
  <c r="IK86" i="2"/>
  <c r="AY90" i="2"/>
  <c r="AY91" i="2"/>
  <c r="AY89" i="2"/>
  <c r="HN86" i="2"/>
  <c r="CW90" i="2"/>
  <c r="CW91" i="2"/>
  <c r="CW89" i="2"/>
  <c r="GI86" i="2"/>
  <c r="FP58" i="2"/>
  <c r="FP57" i="2"/>
  <c r="FP59" i="2"/>
  <c r="Y58" i="2"/>
  <c r="Y57" i="2"/>
  <c r="Y59" i="2"/>
  <c r="T59" i="2"/>
  <c r="T58" i="2"/>
  <c r="T57" i="2"/>
  <c r="HL54" i="2"/>
  <c r="BK57" i="2"/>
  <c r="BK58" i="2"/>
  <c r="BK59" i="2"/>
  <c r="GD86" i="2"/>
  <c r="FI89" i="2"/>
  <c r="FI90" i="2"/>
  <c r="FI91" i="2"/>
  <c r="HV86" i="2"/>
  <c r="CS89" i="2"/>
  <c r="CS90" i="2"/>
  <c r="CS91" i="2"/>
  <c r="DW90" i="2"/>
  <c r="DW89" i="2"/>
  <c r="DW91" i="2"/>
  <c r="IE110" i="2"/>
  <c r="IE109" i="2"/>
  <c r="IE108" i="2"/>
  <c r="EK59" i="2"/>
  <c r="EK57" i="2"/>
  <c r="EK58" i="2"/>
  <c r="FQ57" i="2"/>
  <c r="FQ58" i="2"/>
  <c r="FQ59" i="2"/>
  <c r="BN58" i="2"/>
  <c r="BN59" i="2"/>
  <c r="BN57" i="2"/>
  <c r="HY54" i="2"/>
  <c r="BF58" i="2"/>
  <c r="BF59" i="2"/>
  <c r="BF57" i="2"/>
  <c r="HP54" i="2"/>
  <c r="GC54" i="2"/>
  <c r="FS58" i="2"/>
  <c r="FS59" i="2"/>
  <c r="FS57" i="2"/>
  <c r="HC54" i="2"/>
  <c r="AL57" i="2"/>
  <c r="AL58" i="2"/>
  <c r="AL59" i="2"/>
  <c r="EJ59" i="2"/>
  <c r="EJ57" i="2"/>
  <c r="EJ58" i="2"/>
  <c r="BJ57" i="2"/>
  <c r="BJ59" i="2"/>
  <c r="BJ58" i="2"/>
  <c r="R58" i="2"/>
  <c r="R57" i="2"/>
  <c r="R59" i="2"/>
  <c r="HH54" i="2"/>
  <c r="BA91" i="2"/>
  <c r="BA89" i="2"/>
  <c r="BA90" i="2"/>
  <c r="EV90" i="2"/>
  <c r="EV89" i="2"/>
  <c r="EV91" i="2"/>
  <c r="IM108" i="2"/>
  <c r="IM109" i="2"/>
  <c r="IM110" i="2"/>
  <c r="AL90" i="2"/>
  <c r="AL89" i="2"/>
  <c r="AL91" i="2"/>
  <c r="CQ75" i="2"/>
  <c r="CQ74" i="2"/>
  <c r="CQ73" i="2"/>
  <c r="CS75" i="2"/>
  <c r="CS73" i="2"/>
  <c r="CS74" i="2"/>
  <c r="EZ73" i="2"/>
  <c r="EZ74" i="2"/>
  <c r="EZ75" i="2"/>
  <c r="BR73" i="2"/>
  <c r="BR74" i="2"/>
  <c r="BR75" i="2"/>
  <c r="HZ70" i="2"/>
  <c r="FL74" i="2"/>
  <c r="FL75" i="2"/>
  <c r="FL73" i="2"/>
  <c r="G74" i="2"/>
  <c r="G73" i="2"/>
  <c r="G75" i="2"/>
  <c r="EA73" i="2"/>
  <c r="EA75" i="2"/>
  <c r="EA74" i="2"/>
  <c r="FO73" i="2"/>
  <c r="FO74" i="2"/>
  <c r="FO75" i="2"/>
  <c r="HW70" i="2"/>
  <c r="BM73" i="2"/>
  <c r="BM75" i="2"/>
  <c r="BM74" i="2"/>
  <c r="AJ73" i="2"/>
  <c r="AJ75" i="2"/>
  <c r="AJ74" i="2"/>
  <c r="EG73" i="2"/>
  <c r="EG74" i="2"/>
  <c r="EG75" i="2"/>
  <c r="CW73" i="2"/>
  <c r="CW74" i="2"/>
  <c r="CW75" i="2"/>
  <c r="EY73" i="2"/>
  <c r="EY74" i="2"/>
  <c r="EY75" i="2"/>
  <c r="GV86" i="2"/>
  <c r="BF90" i="2"/>
  <c r="BF89" i="2"/>
  <c r="BF91" i="2"/>
  <c r="DK89" i="2"/>
  <c r="DK90" i="2"/>
  <c r="DK91" i="2"/>
  <c r="DC91" i="2"/>
  <c r="DC90" i="2"/>
  <c r="DC89" i="2"/>
  <c r="HT109" i="2"/>
  <c r="HT108" i="2"/>
  <c r="HT110" i="2"/>
  <c r="HP86" i="2"/>
  <c r="CH90" i="2"/>
  <c r="CH91" i="2"/>
  <c r="CH89" i="2"/>
  <c r="HA108" i="2"/>
  <c r="HA110" i="2"/>
  <c r="HA109" i="2"/>
  <c r="EU58" i="2"/>
  <c r="EU59" i="2"/>
  <c r="EU57" i="2"/>
  <c r="AZ58" i="2"/>
  <c r="AZ59" i="2"/>
  <c r="AZ57" i="2"/>
  <c r="FI75" i="2"/>
  <c r="FI74" i="2"/>
  <c r="FI73" i="2"/>
  <c r="DY89" i="2"/>
  <c r="DY90" i="2"/>
  <c r="DY91" i="2"/>
  <c r="Q89" i="2"/>
  <c r="Q90" i="2"/>
  <c r="Q91" i="2"/>
  <c r="GW54" i="2"/>
  <c r="GB54" i="2"/>
  <c r="AA91" i="2"/>
  <c r="AA89" i="2"/>
  <c r="AA90" i="2"/>
  <c r="EX73" i="2"/>
  <c r="EX75" i="2"/>
  <c r="EX74" i="2"/>
  <c r="CL91" i="2"/>
  <c r="CL90" i="2"/>
  <c r="CL89" i="2"/>
  <c r="EE58" i="2"/>
  <c r="EE57" i="2"/>
  <c r="EE59" i="2"/>
  <c r="BE74" i="2"/>
  <c r="BE75" i="2"/>
  <c r="BE73" i="2"/>
  <c r="DH58" i="2"/>
  <c r="DH57" i="2"/>
  <c r="DH59" i="2"/>
  <c r="O57" i="2"/>
  <c r="O58" i="2"/>
  <c r="O59" i="2"/>
  <c r="EO73" i="2"/>
  <c r="EO74" i="2"/>
  <c r="EO75" i="2"/>
  <c r="HB86" i="2"/>
  <c r="HN109" i="2"/>
  <c r="HN108" i="2"/>
  <c r="HN110" i="2"/>
  <c r="IH109" i="2"/>
  <c r="IH110" i="2"/>
  <c r="IH108" i="2"/>
  <c r="FX86" i="2"/>
  <c r="FX88" i="2" s="1"/>
  <c r="EI91" i="2"/>
  <c r="EI90" i="2"/>
  <c r="EI89" i="2"/>
  <c r="BR90" i="2"/>
  <c r="BR91" i="2"/>
  <c r="BR89" i="2"/>
  <c r="BC89" i="2"/>
  <c r="BC90" i="2"/>
  <c r="BC91" i="2"/>
  <c r="HK86" i="2"/>
  <c r="I58" i="2"/>
  <c r="I59" i="2"/>
  <c r="I57" i="2"/>
  <c r="CM57" i="2"/>
  <c r="CM59" i="2"/>
  <c r="CM58" i="2"/>
  <c r="FO57" i="2"/>
  <c r="FO58" i="2"/>
  <c r="FO59" i="2"/>
  <c r="DX58" i="2"/>
  <c r="DX57" i="2"/>
  <c r="DX59" i="2"/>
  <c r="AA57" i="2"/>
  <c r="AA58" i="2"/>
  <c r="AA59" i="2"/>
  <c r="GE54" i="2"/>
  <c r="ET57" i="2"/>
  <c r="ET58" i="2"/>
  <c r="ET59" i="2"/>
  <c r="ER57" i="2"/>
  <c r="ER58" i="2"/>
  <c r="ER59" i="2"/>
  <c r="EI57" i="2"/>
  <c r="EI59" i="2"/>
  <c r="EI58" i="2"/>
  <c r="L57" i="2"/>
  <c r="L59" i="2"/>
  <c r="L58" i="2"/>
  <c r="DN57" i="2"/>
  <c r="DN58" i="2"/>
  <c r="DN59" i="2"/>
  <c r="AP59" i="2"/>
  <c r="AP58" i="2"/>
  <c r="AP57" i="2"/>
  <c r="IA54" i="2"/>
  <c r="GP54" i="2"/>
  <c r="IN86" i="2"/>
  <c r="IP108" i="2"/>
  <c r="IP110" i="2"/>
  <c r="IP109" i="2"/>
  <c r="BB90" i="2"/>
  <c r="BB91" i="2"/>
  <c r="BB89" i="2"/>
  <c r="FA89" i="2"/>
  <c r="FA90" i="2"/>
  <c r="FA91" i="2"/>
  <c r="BP90" i="2"/>
  <c r="BP91" i="2"/>
  <c r="BP89" i="2"/>
  <c r="BF74" i="2"/>
  <c r="BF75" i="2"/>
  <c r="BF73" i="2"/>
  <c r="BZ75" i="2"/>
  <c r="BZ74" i="2"/>
  <c r="BZ73" i="2"/>
  <c r="DO73" i="2"/>
  <c r="DO74" i="2"/>
  <c r="DO75" i="2"/>
  <c r="DJ75" i="2"/>
  <c r="DJ73" i="2"/>
  <c r="DJ74" i="2"/>
  <c r="GQ70" i="2"/>
  <c r="ED75" i="2"/>
  <c r="ED74" i="2"/>
  <c r="ED73" i="2"/>
  <c r="IB70" i="2"/>
  <c r="U74" i="2"/>
  <c r="U73" i="2"/>
  <c r="U75" i="2"/>
  <c r="FC74" i="2"/>
  <c r="FC75" i="2"/>
  <c r="FC73" i="2"/>
  <c r="FH75" i="2"/>
  <c r="FH74" i="2"/>
  <c r="FH73" i="2"/>
  <c r="GW70" i="2"/>
  <c r="IF70" i="2"/>
  <c r="DA73" i="2"/>
  <c r="DA74" i="2"/>
  <c r="DA75" i="2"/>
  <c r="BP73" i="2"/>
  <c r="BP74" i="2"/>
  <c r="BP75" i="2"/>
  <c r="DT74" i="2"/>
  <c r="DT73" i="2"/>
  <c r="DT75" i="2"/>
  <c r="BV91" i="2"/>
  <c r="BV89" i="2"/>
  <c r="BV90" i="2"/>
  <c r="CJ91" i="2"/>
  <c r="CJ90" i="2"/>
  <c r="CJ89" i="2"/>
  <c r="HT86" i="2"/>
  <c r="HF109" i="2"/>
  <c r="HF108" i="2"/>
  <c r="HF110" i="2"/>
  <c r="EO89" i="2"/>
  <c r="EO91" i="2"/>
  <c r="EO90" i="2"/>
  <c r="DU75" i="2"/>
  <c r="DU74" i="2"/>
  <c r="DU73" i="2"/>
  <c r="AO58" i="2"/>
  <c r="AO57" i="2"/>
  <c r="AO59" i="2"/>
  <c r="BL89" i="2"/>
  <c r="BL90" i="2"/>
  <c r="BL91" i="2"/>
  <c r="GT110" i="2"/>
  <c r="GT109" i="2"/>
  <c r="GT108" i="2"/>
  <c r="IP86" i="2"/>
  <c r="HX108" i="2"/>
  <c r="HX109" i="2"/>
  <c r="HX110" i="2"/>
  <c r="HS86" i="2"/>
  <c r="AK89" i="2"/>
  <c r="AK90" i="2"/>
  <c r="AK91" i="2"/>
  <c r="CG90" i="2"/>
  <c r="CG89" i="2"/>
  <c r="CG91" i="2"/>
  <c r="GE86" i="2"/>
  <c r="HR108" i="2"/>
  <c r="HR109" i="2"/>
  <c r="HR110" i="2"/>
  <c r="IC110" i="2"/>
  <c r="IC108" i="2"/>
  <c r="IC109" i="2"/>
  <c r="FG57" i="2"/>
  <c r="FG59" i="2"/>
  <c r="FG58" i="2"/>
  <c r="M57" i="2"/>
  <c r="M58" i="2"/>
  <c r="M59" i="2"/>
  <c r="CY58" i="2"/>
  <c r="CY57" i="2"/>
  <c r="CY59" i="2"/>
  <c r="BM58" i="2"/>
  <c r="BM59" i="2"/>
  <c r="BM57" i="2"/>
  <c r="HT54" i="2"/>
  <c r="HS54" i="2"/>
  <c r="EX58" i="2"/>
  <c r="EX57" i="2"/>
  <c r="EX59" i="2"/>
  <c r="DK57" i="2"/>
  <c r="DK58" i="2"/>
  <c r="DK59" i="2"/>
  <c r="DI57" i="2"/>
  <c r="DI58" i="2"/>
  <c r="DI59" i="2"/>
  <c r="DA59" i="2"/>
  <c r="DA57" i="2"/>
  <c r="DA58" i="2"/>
  <c r="EW58" i="2"/>
  <c r="EW57" i="2"/>
  <c r="EW59" i="2"/>
  <c r="IG54" i="2"/>
  <c r="CP57" i="2"/>
  <c r="CP58" i="2"/>
  <c r="CP59" i="2"/>
  <c r="X58" i="2"/>
  <c r="X57" i="2"/>
  <c r="X59" i="2"/>
  <c r="HI54" i="2"/>
  <c r="DZ89" i="2"/>
  <c r="DZ90" i="2"/>
  <c r="DZ91" i="2"/>
  <c r="II86" i="2"/>
  <c r="GY86" i="2"/>
  <c r="HB70" i="2"/>
  <c r="AO74" i="2"/>
  <c r="AO75" i="2"/>
  <c r="AO73" i="2"/>
  <c r="CB75" i="2"/>
  <c r="CB74" i="2"/>
  <c r="CB73" i="2"/>
  <c r="DR73" i="2"/>
  <c r="DR74" i="2"/>
  <c r="DR75" i="2"/>
  <c r="AL74" i="2"/>
  <c r="AL73" i="2"/>
  <c r="AL75" i="2"/>
  <c r="GF70" i="2"/>
  <c r="HJ70" i="2"/>
  <c r="R73" i="2"/>
  <c r="R75" i="2"/>
  <c r="R74" i="2"/>
  <c r="N74" i="2"/>
  <c r="N75" i="2"/>
  <c r="N73" i="2"/>
  <c r="CI73" i="2"/>
  <c r="CI74" i="2"/>
  <c r="CI75" i="2"/>
  <c r="EH73" i="2"/>
  <c r="EH75" i="2"/>
  <c r="EH74" i="2"/>
  <c r="FS74" i="2"/>
  <c r="FS73" i="2"/>
  <c r="FS75" i="2"/>
  <c r="BS73" i="2"/>
  <c r="BS74" i="2"/>
  <c r="BS75" i="2"/>
  <c r="AF75" i="2"/>
  <c r="AF74" i="2"/>
  <c r="AF73" i="2"/>
  <c r="CL74" i="2"/>
  <c r="CL73" i="2"/>
  <c r="CL75" i="2"/>
  <c r="GZ110" i="2"/>
  <c r="GZ108" i="2"/>
  <c r="GZ109" i="2"/>
  <c r="ED90" i="2"/>
  <c r="ED89" i="2"/>
  <c r="ED91" i="2"/>
  <c r="AN91" i="2"/>
  <c r="AN90" i="2"/>
  <c r="AN89" i="2"/>
  <c r="IF86" i="2"/>
  <c r="DR91" i="2"/>
  <c r="DR90" i="2"/>
  <c r="DR89" i="2"/>
  <c r="HU109" i="2"/>
  <c r="HU108" i="2"/>
  <c r="HU110" i="2"/>
  <c r="CA75" i="2"/>
  <c r="CA73" i="2"/>
  <c r="CA74" i="2"/>
  <c r="BL75" i="2"/>
  <c r="BL74" i="2"/>
  <c r="BL73" i="2"/>
  <c r="DM59" i="2"/>
  <c r="DM58" i="2"/>
  <c r="DM57" i="2"/>
  <c r="BV74" i="2"/>
  <c r="BV73" i="2"/>
  <c r="BV75" i="2"/>
  <c r="AV58" i="2"/>
  <c r="AV57" i="2"/>
  <c r="AV59" i="2"/>
  <c r="AS89" i="2"/>
  <c r="AS90" i="2"/>
  <c r="AS91" i="2"/>
  <c r="FZ70" i="2"/>
  <c r="FZ72" i="2" s="1"/>
  <c r="K75" i="2"/>
  <c r="K73" i="2"/>
  <c r="K74" i="2"/>
  <c r="M89" i="2"/>
  <c r="M90" i="2"/>
  <c r="M91" i="2"/>
  <c r="GG54" i="2"/>
  <c r="K57" i="2"/>
  <c r="K58" i="2"/>
  <c r="K59" i="2"/>
  <c r="CE90" i="2"/>
  <c r="CE89" i="2"/>
  <c r="CE91" i="2"/>
  <c r="EP75" i="2"/>
  <c r="EP74" i="2"/>
  <c r="EP73" i="2"/>
  <c r="BT74" i="2"/>
  <c r="BT73" i="2"/>
  <c r="BT75" i="2"/>
  <c r="GC86" i="2"/>
  <c r="IF110" i="2"/>
  <c r="IF108" i="2"/>
  <c r="IF109" i="2"/>
  <c r="HC86" i="2"/>
  <c r="DM90" i="2"/>
  <c r="DM89" i="2"/>
  <c r="DM91" i="2"/>
  <c r="DY58" i="2"/>
  <c r="DY57" i="2"/>
  <c r="DY59" i="2"/>
  <c r="IS54" i="2"/>
  <c r="CX58" i="2"/>
  <c r="CX57" i="2"/>
  <c r="CX59" i="2"/>
  <c r="FM57" i="2"/>
  <c r="FM58" i="2"/>
  <c r="FM59" i="2"/>
  <c r="CZ57" i="2"/>
  <c r="CZ59" i="2"/>
  <c r="CZ58" i="2"/>
  <c r="GL54" i="2"/>
  <c r="DP58" i="2"/>
  <c r="DP59" i="2"/>
  <c r="DP57" i="2"/>
  <c r="CD58" i="2"/>
  <c r="CD59" i="2"/>
  <c r="CD57" i="2"/>
  <c r="CA57" i="2"/>
  <c r="CA59" i="2"/>
  <c r="CA58" i="2"/>
  <c r="BW57" i="2"/>
  <c r="BW58" i="2"/>
  <c r="BW59" i="2"/>
  <c r="DR57" i="2"/>
  <c r="DR58" i="2"/>
  <c r="DR59" i="2"/>
  <c r="HG54" i="2"/>
  <c r="BP58" i="2"/>
  <c r="BP57" i="2"/>
  <c r="BP59" i="2"/>
  <c r="F59" i="2"/>
  <c r="F57" i="2"/>
  <c r="F58" i="2"/>
  <c r="GQ54" i="2"/>
  <c r="FE58" i="2"/>
  <c r="FE59" i="2"/>
  <c r="FE57" i="2"/>
  <c r="DU89" i="2"/>
  <c r="DU91" i="2"/>
  <c r="DU90" i="2"/>
  <c r="EZ90" i="2"/>
  <c r="EZ89" i="2"/>
  <c r="EZ91" i="2"/>
  <c r="ES89" i="2"/>
  <c r="ES90" i="2"/>
  <c r="ES91" i="2"/>
  <c r="HE109" i="2"/>
  <c r="HE110" i="2"/>
  <c r="HE108" i="2"/>
  <c r="FA75" i="2"/>
  <c r="FA74" i="2"/>
  <c r="FA73" i="2"/>
  <c r="DN73" i="2"/>
  <c r="DN74" i="2"/>
  <c r="DN75" i="2"/>
  <c r="BI75" i="2"/>
  <c r="BI74" i="2"/>
  <c r="BI73" i="2"/>
  <c r="CC75" i="2"/>
  <c r="CC73" i="2"/>
  <c r="CC74" i="2"/>
  <c r="CD74" i="2"/>
  <c r="CD75" i="2"/>
  <c r="CD73" i="2"/>
  <c r="CK73" i="2"/>
  <c r="CK74" i="2"/>
  <c r="CK75" i="2"/>
  <c r="GA70" i="2"/>
  <c r="AN74" i="2"/>
  <c r="AN73" i="2"/>
  <c r="AN75" i="2"/>
  <c r="DW74" i="2"/>
  <c r="DW73" i="2"/>
  <c r="DW75" i="2"/>
  <c r="M75" i="2"/>
  <c r="M74" i="2"/>
  <c r="M73" i="2"/>
  <c r="AZ73" i="2"/>
  <c r="AZ74" i="2"/>
  <c r="AZ75" i="2"/>
  <c r="DC74" i="2"/>
  <c r="DC73" i="2"/>
  <c r="DC75" i="2"/>
  <c r="AI73" i="2"/>
  <c r="AI75" i="2"/>
  <c r="AI74" i="2"/>
  <c r="IM70" i="2"/>
  <c r="BD74" i="2"/>
  <c r="BD73" i="2"/>
  <c r="BD75" i="2"/>
  <c r="IQ109" i="2"/>
  <c r="IQ108" i="2"/>
  <c r="IQ110" i="2"/>
  <c r="IL86" i="2"/>
  <c r="GW109" i="2"/>
  <c r="GW110" i="2"/>
  <c r="GW108" i="2"/>
  <c r="CF90" i="2"/>
  <c r="CF89" i="2"/>
  <c r="CF91" i="2"/>
  <c r="FS90" i="2"/>
  <c r="FS89" i="2"/>
  <c r="FS91" i="2"/>
  <c r="EJ89" i="2"/>
  <c r="EJ90" i="2"/>
  <c r="EJ91" i="2"/>
  <c r="AB89" i="2"/>
  <c r="AB90" i="2"/>
  <c r="AB91" i="2"/>
  <c r="R90" i="2"/>
  <c r="R89" i="2"/>
  <c r="R91" i="2"/>
  <c r="BH57" i="2"/>
  <c r="BH59" i="2"/>
  <c r="BH58" i="2"/>
  <c r="EO59" i="2"/>
  <c r="EO57" i="2"/>
  <c r="EO58" i="2"/>
  <c r="EM74" i="2"/>
  <c r="EM73" i="2"/>
  <c r="EM75" i="2"/>
  <c r="IK109" i="2"/>
  <c r="IK108" i="2"/>
  <c r="IK110" i="2"/>
  <c r="AB57" i="2"/>
  <c r="AB58" i="2"/>
  <c r="AB59" i="2"/>
  <c r="BS57" i="2"/>
  <c r="BS58" i="2"/>
  <c r="BS59" i="2"/>
  <c r="AD75" i="2"/>
  <c r="AD74" i="2"/>
  <c r="AD73" i="2"/>
  <c r="AX57" i="2"/>
  <c r="AX58" i="2"/>
  <c r="AX59" i="2"/>
  <c r="FB90" i="2"/>
  <c r="FB89" i="2"/>
  <c r="FB91" i="2"/>
  <c r="BJ75" i="2"/>
  <c r="BJ73" i="2"/>
  <c r="BJ74" i="2"/>
  <c r="HO70" i="2"/>
  <c r="FR57" i="2"/>
  <c r="FR58" i="2"/>
  <c r="FR59" i="2"/>
  <c r="BT57" i="2"/>
  <c r="BT58" i="2"/>
  <c r="BT59" i="2"/>
  <c r="V74" i="2"/>
  <c r="V73" i="2"/>
  <c r="V75" i="2"/>
  <c r="IK70" i="2"/>
  <c r="FK89" i="2"/>
  <c r="FK91" i="2"/>
  <c r="FK90" i="2"/>
  <c r="AZ90" i="2"/>
  <c r="AZ91" i="2"/>
  <c r="AZ89" i="2"/>
  <c r="IN54" i="2"/>
  <c r="CV59" i="2"/>
  <c r="CV57" i="2"/>
  <c r="CV58" i="2"/>
  <c r="AW57" i="2"/>
  <c r="AW59" i="2"/>
  <c r="AW58" i="2"/>
  <c r="AR58" i="2"/>
  <c r="AR57" i="2"/>
  <c r="AR59" i="2"/>
  <c r="AM59" i="2"/>
  <c r="AM57" i="2"/>
  <c r="AM58" i="2"/>
  <c r="CN58" i="2"/>
  <c r="CN59" i="2"/>
  <c r="CN57" i="2"/>
  <c r="GJ54" i="2"/>
  <c r="AT57" i="2"/>
  <c r="AT59" i="2"/>
  <c r="AT58" i="2"/>
  <c r="IB54" i="2"/>
  <c r="FY55" i="2"/>
  <c r="EM58" i="2"/>
  <c r="EM59" i="2"/>
  <c r="EM57" i="2"/>
  <c r="CO90" i="2"/>
  <c r="CO89" i="2"/>
  <c r="CO91" i="2"/>
  <c r="HK110" i="2"/>
  <c r="HK108" i="2"/>
  <c r="HK109" i="2"/>
  <c r="HO86" i="2"/>
  <c r="EA89" i="2"/>
  <c r="EA91" i="2"/>
  <c r="EA90" i="2"/>
  <c r="HA86" i="2"/>
  <c r="GX86" i="2"/>
  <c r="GE70" i="2"/>
  <c r="FF74" i="2"/>
  <c r="FF75" i="2"/>
  <c r="FF73" i="2"/>
  <c r="AP74" i="2"/>
  <c r="AP73" i="2"/>
  <c r="AP75" i="2"/>
  <c r="AR75" i="2"/>
  <c r="AR74" i="2"/>
  <c r="AR73" i="2"/>
  <c r="ET73" i="2"/>
  <c r="ET75" i="2"/>
  <c r="ET74" i="2"/>
  <c r="BO73" i="2"/>
  <c r="BO74" i="2"/>
  <c r="BO75" i="2"/>
  <c r="ER75" i="2"/>
  <c r="ER73" i="2"/>
  <c r="ER74" i="2"/>
  <c r="FX70" i="2"/>
  <c r="FX72" i="2" s="1"/>
  <c r="L75" i="2"/>
  <c r="L74" i="2"/>
  <c r="L73" i="2"/>
  <c r="HN70" i="2"/>
  <c r="GN70" i="2"/>
  <c r="AE75" i="2"/>
  <c r="AE74" i="2"/>
  <c r="AE73" i="2"/>
  <c r="HQ70" i="2"/>
  <c r="HG70" i="2"/>
  <c r="AA75" i="2"/>
  <c r="AA74" i="2"/>
  <c r="AA73" i="2"/>
  <c r="BX91" i="2"/>
  <c r="BX89" i="2"/>
  <c r="BX90" i="2"/>
  <c r="IN108" i="2"/>
  <c r="IN110" i="2"/>
  <c r="IN109" i="2"/>
  <c r="HD109" i="2"/>
  <c r="HD110" i="2"/>
  <c r="HD108" i="2"/>
  <c r="FT86" i="2"/>
  <c r="FT88" i="2" s="1"/>
  <c r="FQ90" i="2"/>
  <c r="FQ89" i="2"/>
  <c r="FQ91" i="2"/>
  <c r="GO86" i="2"/>
  <c r="DG90" i="2"/>
  <c r="DG89" i="2"/>
  <c r="DG91" i="2"/>
  <c r="EB75" i="2"/>
  <c r="EB74" i="2"/>
  <c r="EB73" i="2"/>
  <c r="AY73" i="2"/>
  <c r="AY75" i="2"/>
  <c r="AY74" i="2"/>
  <c r="DI89" i="2"/>
  <c r="DI91" i="2"/>
  <c r="DI90" i="2"/>
  <c r="IE54" i="2"/>
  <c r="DW57" i="2"/>
  <c r="DW58" i="2"/>
  <c r="DW59" i="2"/>
  <c r="O75" i="2"/>
  <c r="O74" i="2"/>
  <c r="O73" i="2"/>
  <c r="IF54" i="2"/>
  <c r="BQ90" i="2"/>
  <c r="BQ91" i="2"/>
  <c r="BQ89" i="2"/>
  <c r="GV70" i="2"/>
  <c r="AM74" i="2"/>
  <c r="AM73" i="2"/>
  <c r="AM75" i="2"/>
  <c r="HZ86" i="2"/>
  <c r="GY110" i="2"/>
  <c r="GY108" i="2"/>
  <c r="GY109" i="2"/>
  <c r="CH58" i="2"/>
  <c r="CH59" i="2"/>
  <c r="CH57" i="2"/>
  <c r="FM73" i="2"/>
  <c r="FM74" i="2"/>
  <c r="FM75" i="2"/>
  <c r="IN70" i="2"/>
  <c r="HG86" i="2"/>
  <c r="BE59" i="2"/>
  <c r="BE57" i="2"/>
  <c r="BE58" i="2"/>
  <c r="DO90" i="2"/>
  <c r="DO91" i="2"/>
  <c r="DO89" i="2"/>
  <c r="HW108" i="2"/>
  <c r="HW109" i="2"/>
  <c r="HW110" i="2"/>
  <c r="AM90" i="2"/>
  <c r="AM89" i="2"/>
  <c r="AM91" i="2"/>
  <c r="IB110" i="2"/>
  <c r="IB109" i="2"/>
  <c r="IB108" i="2"/>
  <c r="BU90" i="2"/>
  <c r="BU91" i="2"/>
  <c r="BU89" i="2"/>
  <c r="HB110" i="2"/>
  <c r="HB109" i="2"/>
  <c r="HB108" i="2"/>
  <c r="HS109" i="2"/>
  <c r="HS108" i="2"/>
  <c r="HS110" i="2"/>
  <c r="HM86" i="2"/>
  <c r="CQ57" i="2"/>
  <c r="CQ58" i="2"/>
  <c r="CQ59" i="2"/>
  <c r="IC54" i="2"/>
  <c r="BV59" i="2"/>
  <c r="BV57" i="2"/>
  <c r="BV58" i="2"/>
  <c r="EH57" i="2"/>
  <c r="EH58" i="2"/>
  <c r="EH59" i="2"/>
  <c r="GS54" i="2"/>
  <c r="DS57" i="2"/>
  <c r="DS58" i="2"/>
  <c r="DS59" i="2"/>
  <c r="AY58" i="2"/>
  <c r="AY57" i="2"/>
  <c r="AY59" i="2"/>
  <c r="N58" i="2"/>
  <c r="N57" i="2"/>
  <c r="N59" i="2"/>
  <c r="H59" i="2"/>
  <c r="H57" i="2"/>
  <c r="H58" i="2"/>
  <c r="E59" i="2"/>
  <c r="E57" i="2"/>
  <c r="E58" i="2"/>
  <c r="BL58" i="2"/>
  <c r="BL57" i="2"/>
  <c r="BL59" i="2"/>
  <c r="FL57" i="2"/>
  <c r="FL59" i="2"/>
  <c r="FL58" i="2"/>
  <c r="U59" i="2"/>
  <c r="U57" i="2"/>
  <c r="U58" i="2"/>
  <c r="HJ54" i="2"/>
  <c r="FF58" i="2"/>
  <c r="FF59" i="2"/>
  <c r="FF57" i="2"/>
  <c r="DT57" i="2"/>
  <c r="DT58" i="2"/>
  <c r="DT59" i="2"/>
  <c r="FO91" i="2"/>
  <c r="FO90" i="2"/>
  <c r="FO89" i="2"/>
  <c r="IH86" i="2"/>
  <c r="GA86" i="2"/>
  <c r="CA89" i="2"/>
  <c r="CA90" i="2"/>
  <c r="CA91" i="2"/>
  <c r="HY108" i="2"/>
  <c r="HY109" i="2"/>
  <c r="HY110" i="2"/>
  <c r="FK74" i="2"/>
  <c r="FK75" i="2"/>
  <c r="FK73" i="2"/>
  <c r="GY70" i="2"/>
  <c r="HM70" i="2"/>
  <c r="IP70" i="2"/>
  <c r="X74" i="2"/>
  <c r="X73" i="2"/>
  <c r="X75" i="2"/>
  <c r="HP70" i="2"/>
  <c r="Z75" i="2"/>
  <c r="Z73" i="2"/>
  <c r="Z74" i="2"/>
  <c r="AK73" i="2"/>
  <c r="AK74" i="2"/>
  <c r="AK75" i="2"/>
  <c r="J75" i="2"/>
  <c r="J74" i="2"/>
  <c r="J73" i="2"/>
  <c r="DB74" i="2"/>
  <c r="DB75" i="2"/>
  <c r="DB73" i="2"/>
  <c r="EN74" i="2"/>
  <c r="EN73" i="2"/>
  <c r="EN75" i="2"/>
  <c r="DP74" i="2"/>
  <c r="DP73" i="2"/>
  <c r="DP75" i="2"/>
  <c r="HV70" i="2"/>
  <c r="GK70" i="2"/>
  <c r="GG70" i="2"/>
  <c r="IJ70" i="2"/>
  <c r="AR89" i="2"/>
  <c r="AR90" i="2"/>
  <c r="AR91" i="2"/>
  <c r="EX90" i="2"/>
  <c r="EX89" i="2"/>
  <c r="EX91" i="2"/>
  <c r="BE91" i="2"/>
  <c r="BE89" i="2"/>
  <c r="BE90" i="2"/>
  <c r="X90" i="2"/>
  <c r="X89" i="2"/>
  <c r="X91" i="2"/>
  <c r="IJ86" i="2"/>
  <c r="FV86" i="2"/>
  <c r="FV88" i="2" s="1"/>
  <c r="HG108" i="2"/>
  <c r="HG109" i="2"/>
  <c r="HG110" i="2"/>
  <c r="HE86" i="2"/>
  <c r="FN90" i="2"/>
  <c r="FN91" i="2"/>
  <c r="FN89" i="2"/>
  <c r="EQ57" i="2"/>
  <c r="EQ58" i="2"/>
  <c r="EQ59" i="2"/>
  <c r="BD91" i="2"/>
  <c r="BD90" i="2"/>
  <c r="BD89" i="2"/>
  <c r="CR75" i="2"/>
  <c r="CR74" i="2"/>
  <c r="CR73" i="2"/>
  <c r="DD74" i="2"/>
  <c r="DD75" i="2"/>
  <c r="DD73" i="2"/>
  <c r="BK89" i="2"/>
  <c r="BK91" i="2"/>
  <c r="BK90" i="2"/>
  <c r="HH108" i="2"/>
  <c r="HH109" i="2"/>
  <c r="HH110" i="2"/>
  <c r="DJ57" i="2"/>
  <c r="DJ58" i="2"/>
  <c r="DJ59" i="2"/>
  <c r="AP89" i="2"/>
  <c r="AP90" i="2"/>
  <c r="AP91" i="2"/>
  <c r="FU70" i="2"/>
  <c r="FU72" i="2" s="1"/>
  <c r="GO54" i="2"/>
  <c r="FP90" i="2"/>
  <c r="FP89" i="2"/>
  <c r="FP91" i="2"/>
  <c r="IC70" i="2"/>
  <c r="DF91" i="2"/>
  <c r="DF89" i="2"/>
  <c r="DF90" i="2"/>
  <c r="BZ89" i="2"/>
  <c r="BZ91" i="2"/>
  <c r="BZ90" i="2"/>
  <c r="FU86" i="2"/>
  <c r="FU88" i="2" s="1"/>
  <c r="HE54" i="2"/>
  <c r="AD89" i="2"/>
  <c r="AD90" i="2"/>
  <c r="AD91" i="2"/>
  <c r="HK70" i="2"/>
  <c r="HL86" i="2"/>
  <c r="AX90" i="2"/>
  <c r="AX91" i="2"/>
  <c r="AX89" i="2"/>
  <c r="GR86" i="2"/>
  <c r="EM91" i="2"/>
  <c r="EM89" i="2"/>
  <c r="EM90" i="2"/>
  <c r="CF57" i="2"/>
  <c r="CF59" i="2"/>
  <c r="CF58" i="2"/>
  <c r="GH86" i="2"/>
  <c r="GG86" i="2"/>
  <c r="CO57" i="2"/>
  <c r="CO58" i="2"/>
  <c r="CO59" i="2"/>
  <c r="HW54" i="2"/>
  <c r="BO57" i="2"/>
  <c r="BO58" i="2"/>
  <c r="BO59" i="2"/>
  <c r="AG59" i="2"/>
  <c r="AG57" i="2"/>
  <c r="AG58" i="2"/>
  <c r="FJ57" i="2"/>
  <c r="FJ58" i="2"/>
  <c r="FJ59" i="2"/>
  <c r="CI57" i="2"/>
  <c r="CI58" i="2"/>
  <c r="CI59" i="2"/>
  <c r="S57" i="2"/>
  <c r="S59" i="2"/>
  <c r="S58" i="2"/>
  <c r="IP54" i="2"/>
  <c r="IL54" i="2"/>
  <c r="IO54" i="2"/>
  <c r="AF58" i="2"/>
  <c r="AF59" i="2"/>
  <c r="AF57" i="2"/>
  <c r="EL59" i="2"/>
  <c r="EL57" i="2"/>
  <c r="EL58" i="2"/>
  <c r="II54" i="2"/>
  <c r="GR54" i="2"/>
  <c r="EN58" i="2"/>
  <c r="EN59" i="2"/>
  <c r="EN57" i="2"/>
  <c r="DB57" i="2"/>
  <c r="DB58" i="2"/>
  <c r="DB59" i="2"/>
  <c r="IA110" i="2"/>
  <c r="IA109" i="2"/>
  <c r="IA108" i="2"/>
  <c r="GQ86" i="2"/>
  <c r="GU86" i="2"/>
  <c r="DE91" i="2"/>
  <c r="DE90" i="2"/>
  <c r="DE89" i="2"/>
  <c r="II109" i="2"/>
  <c r="II110" i="2"/>
  <c r="II108" i="2"/>
  <c r="AC89" i="2"/>
  <c r="AC90" i="2"/>
  <c r="AC91" i="2"/>
  <c r="DD90" i="2"/>
  <c r="DD91" i="2"/>
  <c r="DD89" i="2"/>
  <c r="GD70" i="2"/>
  <c r="FN73" i="2"/>
  <c r="FN74" i="2"/>
  <c r="FN75" i="2"/>
  <c r="FQ75" i="2"/>
  <c r="FQ73" i="2"/>
  <c r="FQ74" i="2"/>
  <c r="CH73" i="2"/>
  <c r="CH74" i="2"/>
  <c r="CH75" i="2"/>
  <c r="IQ70" i="2"/>
  <c r="BC74" i="2"/>
  <c r="BC73" i="2"/>
  <c r="BC75" i="2"/>
  <c r="IS70" i="2"/>
  <c r="AH73" i="2"/>
  <c r="AH75" i="2"/>
  <c r="AH74" i="2"/>
  <c r="HL70" i="2"/>
  <c r="CO75" i="2"/>
  <c r="CO74" i="2"/>
  <c r="CO73" i="2"/>
  <c r="BW74" i="2"/>
  <c r="BW73" i="2"/>
  <c r="BW75" i="2"/>
  <c r="AW75" i="2"/>
  <c r="AW73" i="2"/>
  <c r="AW74" i="2"/>
  <c r="GP70" i="2"/>
  <c r="FE74" i="2"/>
  <c r="FE73" i="2"/>
  <c r="FE75" i="2"/>
  <c r="FB74" i="2"/>
  <c r="FB73" i="2"/>
  <c r="FB75" i="2"/>
  <c r="HD70" i="2"/>
  <c r="U89" i="2"/>
  <c r="U90" i="2"/>
  <c r="U91" i="2"/>
  <c r="DA90" i="2"/>
  <c r="DA89" i="2"/>
  <c r="DA91" i="2"/>
  <c r="ET90" i="2"/>
  <c r="ET89" i="2"/>
  <c r="ET91" i="2"/>
  <c r="CM91" i="2"/>
  <c r="CM90" i="2"/>
  <c r="CM89" i="2"/>
  <c r="GN86" i="2"/>
  <c r="K91" i="2"/>
  <c r="K89" i="2"/>
  <c r="K90" i="2"/>
  <c r="BG57" i="2"/>
  <c r="BG58" i="2"/>
  <c r="BG59" i="2"/>
  <c r="BQ59" i="2"/>
  <c r="BQ58" i="2"/>
  <c r="BQ57" i="2"/>
  <c r="AV89" i="2"/>
  <c r="AV90" i="2"/>
  <c r="AV91" i="2"/>
  <c r="GL70" i="2"/>
  <c r="AT89" i="2"/>
  <c r="AT90" i="2"/>
  <c r="AT91" i="2"/>
  <c r="CK91" i="2"/>
  <c r="CK89" i="2"/>
  <c r="CK90" i="2"/>
  <c r="BI57" i="2"/>
  <c r="BI59" i="2"/>
  <c r="BI58" i="2"/>
  <c r="FN58" i="2"/>
  <c r="FN57" i="2"/>
  <c r="FN59" i="2"/>
  <c r="CD89" i="2"/>
  <c r="CD90" i="2"/>
  <c r="CD91" i="2"/>
  <c r="AG73" i="2"/>
  <c r="AG75" i="2"/>
  <c r="AG74" i="2"/>
  <c r="AS57" i="2"/>
  <c r="AS58" i="2"/>
  <c r="AS59" i="2"/>
  <c r="BU57" i="2"/>
  <c r="BU58" i="2"/>
  <c r="BU59" i="2"/>
  <c r="AI58" i="2"/>
  <c r="AI57" i="2"/>
  <c r="AI59" i="2"/>
  <c r="Q73" i="2"/>
  <c r="Q75" i="2"/>
  <c r="Q74" i="2"/>
  <c r="HF70" i="2"/>
  <c r="CB89" i="2"/>
  <c r="CB90" i="2"/>
  <c r="CB91" i="2"/>
  <c r="DL58" i="2"/>
  <c r="DL59" i="2"/>
  <c r="DL57" i="2"/>
  <c r="AQ75" i="2"/>
  <c r="AQ73" i="2"/>
  <c r="AQ74" i="2"/>
  <c r="GJ70" i="2"/>
  <c r="IC86" i="2"/>
  <c r="AF90" i="2"/>
  <c r="AF91" i="2"/>
  <c r="AF89" i="2"/>
  <c r="AQ91" i="2"/>
  <c r="AQ90" i="2"/>
  <c r="AQ89" i="2"/>
  <c r="HX54" i="2"/>
  <c r="DP90" i="2"/>
  <c r="DP91" i="2"/>
  <c r="DP89" i="2"/>
  <c r="BZ59" i="2"/>
  <c r="BZ57" i="2"/>
  <c r="BZ58" i="2"/>
  <c r="HM54" i="2"/>
  <c r="AK59" i="2"/>
  <c r="AK58" i="2"/>
  <c r="AK57" i="2"/>
  <c r="IH54" i="2"/>
  <c r="EB57" i="2"/>
  <c r="EB58" i="2"/>
  <c r="EB59" i="2"/>
  <c r="HO54" i="2"/>
  <c r="HK54" i="2"/>
  <c r="HB54" i="2"/>
  <c r="HN54" i="2"/>
  <c r="D58" i="2"/>
  <c r="D59" i="2"/>
  <c r="D57" i="2"/>
  <c r="DO58" i="2"/>
  <c r="DO59" i="2"/>
  <c r="DO57" i="2"/>
  <c r="HQ54" i="2"/>
  <c r="DV58" i="2"/>
  <c r="DV57" i="2"/>
  <c r="DV59" i="2"/>
  <c r="CJ58" i="2"/>
  <c r="CJ59" i="2"/>
  <c r="CJ57" i="2"/>
  <c r="BW91" i="2"/>
  <c r="BW89" i="2"/>
  <c r="BW90" i="2"/>
  <c r="FL91" i="2"/>
  <c r="FL89" i="2"/>
  <c r="FL90" i="2"/>
  <c r="O90" i="2"/>
  <c r="O89" i="2"/>
  <c r="O91" i="2"/>
  <c r="GS86" i="2"/>
  <c r="DI75" i="2"/>
  <c r="DI74" i="2"/>
  <c r="DI73" i="2"/>
  <c r="EE74" i="2"/>
  <c r="EE75" i="2"/>
  <c r="EE73" i="2"/>
  <c r="EF74" i="2"/>
  <c r="EF73" i="2"/>
  <c r="EF75" i="2"/>
  <c r="DZ75" i="2"/>
  <c r="DZ74" i="2"/>
  <c r="DZ73" i="2"/>
  <c r="HH70" i="2"/>
  <c r="CG73" i="2"/>
  <c r="CG74" i="2"/>
  <c r="CG75" i="2"/>
  <c r="IA70" i="2"/>
  <c r="GC70" i="2"/>
  <c r="GT70" i="2"/>
  <c r="CF74" i="2"/>
  <c r="CF75" i="2"/>
  <c r="CF73" i="2"/>
  <c r="H74" i="2"/>
  <c r="H73" i="2"/>
  <c r="H75" i="2"/>
  <c r="GI70" i="2"/>
  <c r="FP72" i="2"/>
  <c r="DY75" i="2"/>
  <c r="DY74" i="2"/>
  <c r="DY73" i="2"/>
  <c r="DV74" i="2"/>
  <c r="DV73" i="2"/>
  <c r="DV75" i="2"/>
  <c r="II70" i="2"/>
  <c r="HQ108" i="2"/>
  <c r="HQ110" i="2"/>
  <c r="HQ109" i="2"/>
  <c r="FG91" i="2"/>
  <c r="FG90" i="2"/>
  <c r="FG89" i="2"/>
  <c r="BN90" i="2"/>
  <c r="BN89" i="2"/>
  <c r="BN91" i="2"/>
  <c r="IJ109" i="2"/>
  <c r="IJ108" i="2"/>
  <c r="IJ110" i="2"/>
  <c r="FM90" i="2"/>
  <c r="FM89" i="2"/>
  <c r="FM91" i="2"/>
  <c r="HF86" i="2"/>
  <c r="BS91" i="2"/>
  <c r="BS90" i="2"/>
  <c r="BS89" i="2"/>
  <c r="EB89" i="2"/>
  <c r="EB90" i="2"/>
  <c r="EB91" i="2"/>
  <c r="BY75" i="2"/>
  <c r="BY74" i="2"/>
  <c r="BY73" i="2"/>
  <c r="D74" i="2"/>
  <c r="D73" i="2"/>
  <c r="D75" i="2"/>
  <c r="AU75" i="2"/>
  <c r="AU74" i="2"/>
  <c r="AU73" i="2"/>
  <c r="FW70" i="2"/>
  <c r="FW72" i="2" s="1"/>
  <c r="DF57" i="2"/>
  <c r="DF58" i="2"/>
  <c r="DF59" i="2"/>
  <c r="EY91" i="2"/>
  <c r="EY90" i="2"/>
  <c r="EY89" i="2"/>
  <c r="EQ73" i="2"/>
  <c r="EQ75" i="2"/>
  <c r="EQ74" i="2"/>
  <c r="GN54" i="2"/>
  <c r="ED57" i="2"/>
  <c r="ED58" i="2"/>
  <c r="ED59" i="2"/>
  <c r="FV70" i="2"/>
  <c r="FV72" i="2" s="1"/>
  <c r="IH70" i="2"/>
  <c r="I75" i="2"/>
  <c r="I73" i="2"/>
  <c r="I74" i="2"/>
  <c r="CJ74" i="2"/>
  <c r="CJ73" i="2"/>
  <c r="CJ75" i="2"/>
  <c r="CQ89" i="2"/>
  <c r="CQ91" i="2"/>
  <c r="CQ90" i="2"/>
  <c r="HC109" i="2"/>
  <c r="HC110" i="2"/>
  <c r="HC108" i="2"/>
  <c r="DQ90" i="2"/>
  <c r="DQ91" i="2"/>
  <c r="DQ89" i="2"/>
  <c r="FI59" i="2"/>
  <c r="FI57" i="2"/>
  <c r="FI58" i="2"/>
  <c r="Q58" i="2"/>
  <c r="Q57" i="2"/>
  <c r="Q59" i="2"/>
  <c r="EE90" i="2"/>
  <c r="EE91" i="2"/>
  <c r="EE89" i="2"/>
  <c r="GH70" i="2"/>
  <c r="AB75" i="2"/>
  <c r="AB73" i="2"/>
  <c r="AB74" i="2"/>
  <c r="HS70" i="2"/>
  <c r="CY90" i="2"/>
  <c r="CY89" i="2"/>
  <c r="CY91" i="2"/>
  <c r="AI90" i="2"/>
  <c r="AI91" i="2"/>
  <c r="AI89" i="2"/>
  <c r="T91" i="2"/>
  <c r="T89" i="2"/>
  <c r="T90" i="2"/>
  <c r="DU59" i="2"/>
  <c r="DU57" i="2"/>
  <c r="DU58" i="2"/>
  <c r="EZ57" i="2"/>
  <c r="EZ58" i="2"/>
  <c r="EZ59" i="2"/>
  <c r="BJ89" i="2"/>
  <c r="BJ90" i="2"/>
  <c r="BJ91" i="2"/>
  <c r="CT89" i="2"/>
  <c r="CT91" i="2"/>
  <c r="CT90" i="2"/>
  <c r="EG90" i="2"/>
  <c r="EG89" i="2"/>
  <c r="EG91" i="2"/>
  <c r="CN91" i="2"/>
  <c r="CN90" i="2"/>
  <c r="CN89" i="2"/>
  <c r="HI86" i="2"/>
  <c r="BD59" i="2"/>
  <c r="BD57" i="2"/>
  <c r="BD58" i="2"/>
  <c r="DL89" i="2"/>
  <c r="DL90" i="2"/>
  <c r="DL91" i="2"/>
  <c r="IL108" i="2"/>
  <c r="IL110" i="2"/>
  <c r="IL109" i="2"/>
  <c r="IE86" i="2"/>
  <c r="AX123" i="2"/>
  <c r="ER89" i="2"/>
  <c r="ER90" i="2"/>
  <c r="ER91" i="2"/>
  <c r="BY59" i="2"/>
  <c r="BY57" i="2"/>
  <c r="BY58" i="2"/>
  <c r="FA59" i="2"/>
  <c r="FA57" i="2"/>
  <c r="FA58" i="2"/>
  <c r="GX54" i="2"/>
  <c r="EG58" i="2"/>
  <c r="EG59" i="2"/>
  <c r="EG57" i="2"/>
  <c r="CU57" i="2"/>
  <c r="CU59" i="2"/>
  <c r="CU58" i="2"/>
  <c r="W58" i="2"/>
  <c r="W59" i="2"/>
  <c r="W57" i="2"/>
  <c r="GD54" i="2"/>
  <c r="FT58" i="2"/>
  <c r="FT57" i="2"/>
  <c r="GH54" i="2"/>
  <c r="HV54" i="2"/>
  <c r="CR58" i="2"/>
  <c r="CR57" i="2"/>
  <c r="CR59" i="2"/>
  <c r="FH57" i="2"/>
  <c r="FH59" i="2"/>
  <c r="FH58" i="2"/>
  <c r="DC57" i="2"/>
  <c r="DC58" i="2"/>
  <c r="DC59" i="2"/>
  <c r="BR57" i="2"/>
  <c r="BR58" i="2"/>
  <c r="BR59" i="2"/>
  <c r="EH90" i="2"/>
  <c r="EH89" i="2"/>
  <c r="EH91" i="2"/>
  <c r="HR86" i="2"/>
  <c r="HM110" i="2"/>
  <c r="HM108" i="2"/>
  <c r="HM109" i="2"/>
  <c r="BY91" i="2"/>
  <c r="BY89" i="2"/>
  <c r="BY90" i="2"/>
  <c r="GM86" i="2"/>
  <c r="IS86" i="2"/>
  <c r="BX74" i="2"/>
  <c r="BX73" i="2"/>
  <c r="BX75" i="2"/>
  <c r="DL73" i="2"/>
  <c r="DL74" i="2"/>
  <c r="DL75" i="2"/>
  <c r="CU73" i="2"/>
  <c r="CU75" i="2"/>
  <c r="CU74" i="2"/>
  <c r="CM74" i="2"/>
  <c r="CM73" i="2"/>
  <c r="CM75" i="2"/>
  <c r="BB73" i="2"/>
  <c r="BB75" i="2"/>
  <c r="BB74" i="2"/>
  <c r="AS75" i="2"/>
  <c r="AS73" i="2"/>
  <c r="AS74" i="2"/>
  <c r="GR70" i="2"/>
  <c r="EV74" i="2"/>
  <c r="EV73" i="2"/>
  <c r="EV75" i="2"/>
  <c r="GB70" i="2"/>
  <c r="CE73" i="2"/>
  <c r="CE75" i="2"/>
  <c r="CE74" i="2"/>
  <c r="HA70" i="2"/>
  <c r="DG74" i="2"/>
  <c r="DG75" i="2"/>
  <c r="DG73" i="2"/>
  <c r="EK75" i="2"/>
  <c r="EK74" i="2"/>
  <c r="EK73" i="2"/>
  <c r="CY73" i="2"/>
  <c r="CY74" i="2"/>
  <c r="CY75" i="2"/>
  <c r="CN74" i="2"/>
  <c r="CN73" i="2"/>
  <c r="CN75" i="2"/>
  <c r="BM89" i="2"/>
  <c r="BM90" i="2"/>
  <c r="BM91" i="2"/>
  <c r="IS109" i="2"/>
  <c r="IS110" i="2"/>
  <c r="IS108" i="2"/>
  <c r="AK113" i="2" s="1"/>
  <c r="AK114" i="2" s="1"/>
  <c r="BI89" i="2"/>
  <c r="BI90" i="2"/>
  <c r="BI91" i="2"/>
  <c r="HZ109" i="2"/>
  <c r="HZ110" i="2"/>
  <c r="HZ108" i="2"/>
  <c r="FY86" i="2"/>
  <c r="FY88" i="2" s="1"/>
  <c r="HX86" i="2"/>
  <c r="DS91" i="2"/>
  <c r="DS89" i="2"/>
  <c r="DS90" i="2"/>
  <c r="FU57" i="2" l="1"/>
  <c r="FU59" i="2"/>
  <c r="FZ56" i="2"/>
  <c r="FZ57" i="2" s="1"/>
  <c r="FW58" i="2"/>
  <c r="FW57" i="2"/>
  <c r="FW62" i="2"/>
  <c r="FW64" i="2" s="1"/>
  <c r="FV59" i="2"/>
  <c r="FV57" i="2"/>
  <c r="FW60" i="2"/>
  <c r="FW61" i="2" s="1"/>
  <c r="FX56" i="2"/>
  <c r="FX58" i="2" s="1"/>
  <c r="GX55" i="2"/>
  <c r="HE87" i="2"/>
  <c r="IF71" i="2"/>
  <c r="HD55" i="2"/>
  <c r="GL87" i="2"/>
  <c r="FY89" i="2"/>
  <c r="FY91" i="2"/>
  <c r="FY90" i="2"/>
  <c r="HB55" i="2"/>
  <c r="IL55" i="2"/>
  <c r="IN71" i="2"/>
  <c r="IL87" i="2"/>
  <c r="GW71" i="2"/>
  <c r="HV87" i="2"/>
  <c r="ID55" i="2"/>
  <c r="HY71" i="2"/>
  <c r="GM55" i="2"/>
  <c r="HT87" i="2"/>
  <c r="GG71" i="2"/>
  <c r="GT71" i="2"/>
  <c r="FU74" i="2"/>
  <c r="FU75" i="2"/>
  <c r="FU73" i="2"/>
  <c r="FV91" i="2"/>
  <c r="FV89" i="2"/>
  <c r="FV90" i="2"/>
  <c r="GK71" i="2"/>
  <c r="FX75" i="2"/>
  <c r="FX74" i="2"/>
  <c r="FX73" i="2"/>
  <c r="IK71" i="2"/>
  <c r="HG55" i="2"/>
  <c r="GL55" i="2"/>
  <c r="GA56" i="2"/>
  <c r="HT71" i="2"/>
  <c r="FZ90" i="2"/>
  <c r="FZ89" i="2"/>
  <c r="FZ91" i="2"/>
  <c r="FZ92" i="2"/>
  <c r="FZ93" i="2" s="1"/>
  <c r="FZ94" i="2"/>
  <c r="HZ55" i="2"/>
  <c r="GX71" i="2"/>
  <c r="ID71" i="2"/>
  <c r="ID87" i="2"/>
  <c r="IA87" i="2"/>
  <c r="GZ71" i="2"/>
  <c r="FW73" i="2"/>
  <c r="FW75" i="2"/>
  <c r="FW74" i="2"/>
  <c r="HF71" i="2"/>
  <c r="HV71" i="2"/>
  <c r="HC87" i="2"/>
  <c r="HI55" i="2"/>
  <c r="HH55" i="2"/>
  <c r="GD87" i="2"/>
  <c r="GI87" i="2"/>
  <c r="IG87" i="2"/>
  <c r="GO71" i="2"/>
  <c r="GI55" i="2"/>
  <c r="HU71" i="2"/>
  <c r="GU55" i="2"/>
  <c r="GE55" i="2"/>
  <c r="GV87" i="2"/>
  <c r="GN87" i="2"/>
  <c r="HN71" i="2"/>
  <c r="HR71" i="2"/>
  <c r="GK55" i="2"/>
  <c r="GH71" i="2"/>
  <c r="IS87" i="2"/>
  <c r="IJ87" i="2"/>
  <c r="GM87" i="2"/>
  <c r="IA71" i="2"/>
  <c r="IQ71" i="2"/>
  <c r="GG87" i="2"/>
  <c r="GG55" i="2"/>
  <c r="FY75" i="2"/>
  <c r="FY73" i="2"/>
  <c r="FY74" i="2"/>
  <c r="IE71" i="2"/>
  <c r="HX71" i="2"/>
  <c r="IQ87" i="2"/>
  <c r="GN71" i="2"/>
  <c r="HA55" i="2"/>
  <c r="HO55" i="2"/>
  <c r="IF55" i="2"/>
  <c r="II71" i="2"/>
  <c r="GD55" i="2"/>
  <c r="GC71" i="2"/>
  <c r="GS87" i="2"/>
  <c r="IH55" i="2"/>
  <c r="GH87" i="2"/>
  <c r="HE55" i="2"/>
  <c r="HM87" i="2"/>
  <c r="GE71" i="2"/>
  <c r="FY56" i="2"/>
  <c r="HS87" i="2"/>
  <c r="GS71" i="2"/>
  <c r="HJ87" i="2"/>
  <c r="FW91" i="2"/>
  <c r="FW89" i="2"/>
  <c r="FW90" i="2"/>
  <c r="IC71" i="2"/>
  <c r="GE87" i="2"/>
  <c r="GR55" i="2"/>
  <c r="FU89" i="2"/>
  <c r="FU91" i="2"/>
  <c r="FU90" i="2"/>
  <c r="HP71" i="2"/>
  <c r="GA87" i="2"/>
  <c r="GA88" i="2" s="1"/>
  <c r="GX87" i="2"/>
  <c r="IM71" i="2"/>
  <c r="IN87" i="2"/>
  <c r="GK87" i="2"/>
  <c r="HH87" i="2"/>
  <c r="IO55" i="2"/>
  <c r="HG87" i="2"/>
  <c r="HK55" i="2"/>
  <c r="GM71" i="2"/>
  <c r="IC55" i="2"/>
  <c r="II55" i="2"/>
  <c r="IH87" i="2"/>
  <c r="GO87" i="2"/>
  <c r="HA87" i="2"/>
  <c r="IB55" i="2"/>
  <c r="GC87" i="2"/>
  <c r="GP55" i="2"/>
  <c r="FX91" i="2"/>
  <c r="FX89" i="2"/>
  <c r="FX90" i="2"/>
  <c r="GC55" i="2"/>
  <c r="HL55" i="2"/>
  <c r="HN87" i="2"/>
  <c r="HY87" i="2"/>
  <c r="HB87" i="2"/>
  <c r="HW55" i="2"/>
  <c r="HJ55" i="2"/>
  <c r="GJ71" i="2"/>
  <c r="IF87" i="2"/>
  <c r="HB71" i="2"/>
  <c r="IA55" i="2"/>
  <c r="HP55" i="2"/>
  <c r="GF87" i="2"/>
  <c r="GQ71" i="2"/>
  <c r="GD71" i="2"/>
  <c r="IJ71" i="2"/>
  <c r="GT55" i="2"/>
  <c r="HI87" i="2"/>
  <c r="GP71" i="2"/>
  <c r="IC87" i="2"/>
  <c r="HH71" i="2"/>
  <c r="HM55" i="2"/>
  <c r="HZ87" i="2"/>
  <c r="HQ71" i="2"/>
  <c r="GA71" i="2"/>
  <c r="GA72" i="2" s="1"/>
  <c r="GY87" i="2"/>
  <c r="IP87" i="2"/>
  <c r="IB71" i="2"/>
  <c r="GB55" i="2"/>
  <c r="HU87" i="2"/>
  <c r="HW71" i="2"/>
  <c r="HN55" i="2"/>
  <c r="IS71" i="2"/>
  <c r="GO55" i="2"/>
  <c r="HF87" i="2"/>
  <c r="HQ55" i="2"/>
  <c r="IE55" i="2"/>
  <c r="FP73" i="2"/>
  <c r="FP74" i="2"/>
  <c r="FP75" i="2"/>
  <c r="IP71" i="2"/>
  <c r="GS55" i="2"/>
  <c r="HJ71" i="2"/>
  <c r="II87" i="2"/>
  <c r="IG55" i="2"/>
  <c r="HS55" i="2"/>
  <c r="GW55" i="2"/>
  <c r="HZ71" i="2"/>
  <c r="GW87" i="2"/>
  <c r="IK55" i="2"/>
  <c r="IL71" i="2"/>
  <c r="IG71" i="2"/>
  <c r="GV71" i="2"/>
  <c r="HI71" i="2"/>
  <c r="HX87" i="2"/>
  <c r="GR71" i="2"/>
  <c r="HL87" i="2"/>
  <c r="GL71" i="2"/>
  <c r="GN55" i="2"/>
  <c r="HG71" i="2"/>
  <c r="HV55" i="2"/>
  <c r="GU87" i="2"/>
  <c r="HM71" i="2"/>
  <c r="FT90" i="2"/>
  <c r="FT89" i="2"/>
  <c r="FT91" i="2"/>
  <c r="HO87" i="2"/>
  <c r="GJ55" i="2"/>
  <c r="IN55" i="2"/>
  <c r="GQ55" i="2"/>
  <c r="FZ75" i="2"/>
  <c r="FZ76" i="2"/>
  <c r="FZ77" i="2" s="1"/>
  <c r="FZ74" i="2"/>
  <c r="FZ73" i="2"/>
  <c r="FZ78" i="2"/>
  <c r="GF71" i="2"/>
  <c r="HT55" i="2"/>
  <c r="IK87" i="2"/>
  <c r="GZ87" i="2"/>
  <c r="GU71" i="2"/>
  <c r="GJ87" i="2"/>
  <c r="IM55" i="2"/>
  <c r="IO71" i="2"/>
  <c r="HK87" i="2"/>
  <c r="HS71" i="2"/>
  <c r="HX55" i="2"/>
  <c r="IP55" i="2"/>
  <c r="HP87" i="2"/>
  <c r="HC55" i="2"/>
  <c r="HK71" i="2"/>
  <c r="FT74" i="2"/>
  <c r="FT73" i="2"/>
  <c r="FT75" i="2"/>
  <c r="HA71" i="2"/>
  <c r="IE87" i="2"/>
  <c r="HR87" i="2"/>
  <c r="IH71" i="2"/>
  <c r="GI71" i="2"/>
  <c r="HD71" i="2"/>
  <c r="GB71" i="2"/>
  <c r="GH55" i="2"/>
  <c r="FV74" i="2"/>
  <c r="FV73" i="2"/>
  <c r="FV75" i="2"/>
  <c r="HL71" i="2"/>
  <c r="GQ87" i="2"/>
  <c r="GR87" i="2"/>
  <c r="GY71" i="2"/>
  <c r="HO71" i="2"/>
  <c r="IS55" i="2"/>
  <c r="HY55" i="2"/>
  <c r="IJ55" i="2"/>
  <c r="HE71" i="2"/>
  <c r="IR55" i="2"/>
  <c r="IQ55" i="2"/>
  <c r="HU55" i="2"/>
  <c r="IR71" i="2"/>
  <c r="FZ59" i="2" l="1"/>
  <c r="FZ62" i="2"/>
  <c r="FZ65" i="2" s="1"/>
  <c r="FZ60" i="2"/>
  <c r="FZ61" i="2" s="1"/>
  <c r="FZ58" i="2"/>
  <c r="FW65" i="2"/>
  <c r="FW63" i="2"/>
  <c r="GU56" i="2"/>
  <c r="GU57" i="2" s="1"/>
  <c r="FX59" i="2"/>
  <c r="HM56" i="2"/>
  <c r="HM57" i="2" s="1"/>
  <c r="FX57" i="2"/>
  <c r="GE72" i="2"/>
  <c r="GE76" i="2" s="1"/>
  <c r="GE77" i="2" s="1"/>
  <c r="IA72" i="2"/>
  <c r="IA74" i="2" s="1"/>
  <c r="HZ72" i="2"/>
  <c r="HZ75" i="2" s="1"/>
  <c r="FX62" i="2"/>
  <c r="FX65" i="2" s="1"/>
  <c r="GF72" i="2"/>
  <c r="GF75" i="2" s="1"/>
  <c r="FX60" i="2"/>
  <c r="FX61" i="2" s="1"/>
  <c r="HE56" i="2"/>
  <c r="HE62" i="2" s="1"/>
  <c r="GL56" i="2"/>
  <c r="GL62" i="2" s="1"/>
  <c r="GP56" i="2"/>
  <c r="GP57" i="2" s="1"/>
  <c r="GQ72" i="2"/>
  <c r="GQ75" i="2" s="1"/>
  <c r="HK88" i="2"/>
  <c r="HK91" i="2" s="1"/>
  <c r="GH56" i="2"/>
  <c r="GH57" i="2" s="1"/>
  <c r="GR72" i="2"/>
  <c r="GR74" i="2" s="1"/>
  <c r="IM72" i="2"/>
  <c r="HW56" i="2"/>
  <c r="GM72" i="2"/>
  <c r="HI56" i="2"/>
  <c r="HD56" i="2"/>
  <c r="GB72" i="2"/>
  <c r="IO72" i="2"/>
  <c r="FZ80" i="2"/>
  <c r="FZ79" i="2"/>
  <c r="FZ81" i="2"/>
  <c r="HM72" i="2"/>
  <c r="HX88" i="2"/>
  <c r="GW56" i="2"/>
  <c r="GC88" i="2"/>
  <c r="GX88" i="2"/>
  <c r="GH88" i="2"/>
  <c r="GH72" i="2"/>
  <c r="HU72" i="2"/>
  <c r="ID72" i="2"/>
  <c r="GW72" i="2"/>
  <c r="HK72" i="2"/>
  <c r="IE56" i="2"/>
  <c r="GB56" i="2"/>
  <c r="HH72" i="2"/>
  <c r="GF88" i="2"/>
  <c r="HB88" i="2"/>
  <c r="HK56" i="2"/>
  <c r="IF56" i="2"/>
  <c r="HC88" i="2"/>
  <c r="IF72" i="2"/>
  <c r="HV88" i="2"/>
  <c r="GF56" i="2"/>
  <c r="GV56" i="2"/>
  <c r="GY72" i="2"/>
  <c r="HC56" i="2"/>
  <c r="HQ56" i="2"/>
  <c r="IB72" i="2"/>
  <c r="IC88" i="2"/>
  <c r="HP56" i="2"/>
  <c r="HY88" i="2"/>
  <c r="HG88" i="2"/>
  <c r="HW88" i="2"/>
  <c r="HQ88" i="2"/>
  <c r="IO88" i="2"/>
  <c r="GT88" i="2"/>
  <c r="GP88" i="2"/>
  <c r="IR88" i="2"/>
  <c r="GB88" i="2"/>
  <c r="HD88" i="2"/>
  <c r="IM88" i="2"/>
  <c r="IB88" i="2"/>
  <c r="HO56" i="2"/>
  <c r="HV72" i="2"/>
  <c r="HG56" i="2"/>
  <c r="HE88" i="2"/>
  <c r="IS56" i="2"/>
  <c r="GT72" i="2"/>
  <c r="GV72" i="2"/>
  <c r="HA88" i="2"/>
  <c r="HP72" i="2"/>
  <c r="GS72" i="2"/>
  <c r="GS88" i="2"/>
  <c r="GG88" i="2"/>
  <c r="HR72" i="2"/>
  <c r="GO72" i="2"/>
  <c r="HZ56" i="2"/>
  <c r="GG72" i="2"/>
  <c r="IN72" i="2"/>
  <c r="HI72" i="2"/>
  <c r="HJ88" i="2"/>
  <c r="GK56" i="2"/>
  <c r="IL88" i="2"/>
  <c r="HU56" i="2"/>
  <c r="GI72" i="2"/>
  <c r="GJ88" i="2"/>
  <c r="IG56" i="2"/>
  <c r="IQ56" i="2"/>
  <c r="GR88" i="2"/>
  <c r="HP88" i="2"/>
  <c r="GQ56" i="2"/>
  <c r="HF88" i="2"/>
  <c r="IP88" i="2"/>
  <c r="GP72" i="2"/>
  <c r="IA56" i="2"/>
  <c r="HN88" i="2"/>
  <c r="IO56" i="2"/>
  <c r="HA56" i="2"/>
  <c r="HF72" i="2"/>
  <c r="IK72" i="2"/>
  <c r="GX56" i="2"/>
  <c r="IR72" i="2"/>
  <c r="IB56" i="2"/>
  <c r="GX72" i="2"/>
  <c r="HV56" i="2"/>
  <c r="IH72" i="2"/>
  <c r="GU72" i="2"/>
  <c r="HG72" i="2"/>
  <c r="IG72" i="2"/>
  <c r="II88" i="2"/>
  <c r="GO88" i="2"/>
  <c r="HS88" i="2"/>
  <c r="GC72" i="2"/>
  <c r="IQ72" i="2"/>
  <c r="HN72" i="2"/>
  <c r="IG88" i="2"/>
  <c r="FZ95" i="2"/>
  <c r="FZ97" i="2"/>
  <c r="FZ96" i="2"/>
  <c r="HT88" i="2"/>
  <c r="IL56" i="2"/>
  <c r="IS88" i="2"/>
  <c r="GZ88" i="2"/>
  <c r="GN56" i="2"/>
  <c r="IL72" i="2"/>
  <c r="HJ72" i="2"/>
  <c r="IH88" i="2"/>
  <c r="FY59" i="2"/>
  <c r="FY57" i="2"/>
  <c r="FY58" i="2"/>
  <c r="FY62" i="2"/>
  <c r="FY60" i="2"/>
  <c r="FY61" i="2" s="1"/>
  <c r="GD56" i="2"/>
  <c r="GN88" i="2"/>
  <c r="GI88" i="2"/>
  <c r="GM56" i="2"/>
  <c r="HB56" i="2"/>
  <c r="GG56" i="2"/>
  <c r="IN56" i="2"/>
  <c r="HI88" i="2"/>
  <c r="HH88" i="2"/>
  <c r="IS72" i="2"/>
  <c r="GK88" i="2"/>
  <c r="HU88" i="2"/>
  <c r="HD72" i="2"/>
  <c r="GA89" i="2"/>
  <c r="GA92" i="2"/>
  <c r="GA93" i="2" s="1"/>
  <c r="GA91" i="2"/>
  <c r="GA90" i="2"/>
  <c r="GA94" i="2"/>
  <c r="IP56" i="2"/>
  <c r="GY88" i="2"/>
  <c r="GY56" i="2"/>
  <c r="GT56" i="2"/>
  <c r="ID88" i="2"/>
  <c r="HO72" i="2"/>
  <c r="HS56" i="2"/>
  <c r="GI56" i="2"/>
  <c r="HL56" i="2"/>
  <c r="HE72" i="2"/>
  <c r="GJ56" i="2"/>
  <c r="IF88" i="2"/>
  <c r="GR56" i="2"/>
  <c r="IQ88" i="2"/>
  <c r="IE88" i="2"/>
  <c r="GL72" i="2"/>
  <c r="HC72" i="2"/>
  <c r="GM88" i="2"/>
  <c r="GZ72" i="2"/>
  <c r="GK72" i="2"/>
  <c r="IJ56" i="2"/>
  <c r="HO88" i="2"/>
  <c r="HN56" i="2"/>
  <c r="HQ72" i="2"/>
  <c r="IJ72" i="2"/>
  <c r="GJ72" i="2"/>
  <c r="IN88" i="2"/>
  <c r="GE88" i="2"/>
  <c r="HR56" i="2"/>
  <c r="HX72" i="2"/>
  <c r="HT72" i="2"/>
  <c r="GU88" i="2"/>
  <c r="IH56" i="2"/>
  <c r="IR56" i="2"/>
  <c r="GO56" i="2"/>
  <c r="GN72" i="2"/>
  <c r="HL72" i="2"/>
  <c r="GA75" i="2"/>
  <c r="GA76" i="2"/>
  <c r="GA77" i="2" s="1"/>
  <c r="GA74" i="2"/>
  <c r="GA73" i="2"/>
  <c r="GA78" i="2"/>
  <c r="IK88" i="2"/>
  <c r="IK56" i="2"/>
  <c r="II72" i="2"/>
  <c r="GV88" i="2"/>
  <c r="HY72" i="2"/>
  <c r="HA72" i="2"/>
  <c r="HT56" i="2"/>
  <c r="HL88" i="2"/>
  <c r="GW88" i="2"/>
  <c r="IP72" i="2"/>
  <c r="HM88" i="2"/>
  <c r="IJ88" i="2"/>
  <c r="GE56" i="2"/>
  <c r="HH56" i="2"/>
  <c r="IA88" i="2"/>
  <c r="ID56" i="2"/>
  <c r="IM56" i="2"/>
  <c r="GQ88" i="2"/>
  <c r="HB72" i="2"/>
  <c r="HR88" i="2"/>
  <c r="HX56" i="2"/>
  <c r="GC56" i="2"/>
  <c r="GS56" i="2"/>
  <c r="II56" i="2"/>
  <c r="GD88" i="2"/>
  <c r="HS72" i="2"/>
  <c r="HY56" i="2"/>
  <c r="HW72" i="2"/>
  <c r="HZ88" i="2"/>
  <c r="GD72" i="2"/>
  <c r="HJ56" i="2"/>
  <c r="IC56" i="2"/>
  <c r="HF56" i="2"/>
  <c r="IC72" i="2"/>
  <c r="IE72" i="2"/>
  <c r="GA57" i="2"/>
  <c r="GA58" i="2"/>
  <c r="GA59" i="2"/>
  <c r="GA60" i="2"/>
  <c r="GA61" i="2" s="1"/>
  <c r="GA62" i="2"/>
  <c r="GL88" i="2"/>
  <c r="GZ56" i="2"/>
  <c r="FZ64" i="2" l="1"/>
  <c r="GU60" i="2"/>
  <c r="GU61" i="2" s="1"/>
  <c r="GU62" i="2"/>
  <c r="GU63" i="2" s="1"/>
  <c r="GU59" i="2"/>
  <c r="GU58" i="2"/>
  <c r="GE74" i="2"/>
  <c r="HZ78" i="2"/>
  <c r="HZ80" i="2" s="1"/>
  <c r="GR78" i="2"/>
  <c r="GR81" i="2" s="1"/>
  <c r="HM62" i="2"/>
  <c r="HM65" i="2" s="1"/>
  <c r="HM59" i="2"/>
  <c r="GE73" i="2"/>
  <c r="FZ63" i="2"/>
  <c r="HM60" i="2"/>
  <c r="HM61" i="2" s="1"/>
  <c r="GP62" i="2"/>
  <c r="GP63" i="2" s="1"/>
  <c r="GP60" i="2"/>
  <c r="GP61" i="2" s="1"/>
  <c r="GP58" i="2"/>
  <c r="FX63" i="2"/>
  <c r="FX64" i="2"/>
  <c r="HM58" i="2"/>
  <c r="GP59" i="2"/>
  <c r="HK94" i="2"/>
  <c r="HK96" i="2" s="1"/>
  <c r="HK89" i="2"/>
  <c r="HZ74" i="2"/>
  <c r="GL58" i="2"/>
  <c r="GL60" i="2"/>
  <c r="GL61" i="2" s="1"/>
  <c r="GL59" i="2"/>
  <c r="HE58" i="2"/>
  <c r="HE59" i="2"/>
  <c r="HK92" i="2"/>
  <c r="HK93" i="2" s="1"/>
  <c r="HZ73" i="2"/>
  <c r="HK90" i="2"/>
  <c r="HZ76" i="2"/>
  <c r="HZ77" i="2" s="1"/>
  <c r="GE75" i="2"/>
  <c r="IA76" i="2"/>
  <c r="IA77" i="2" s="1"/>
  <c r="GR76" i="2"/>
  <c r="GR77" i="2" s="1"/>
  <c r="IA73" i="2"/>
  <c r="GF76" i="2"/>
  <c r="GF77" i="2" s="1"/>
  <c r="GR73" i="2"/>
  <c r="IA78" i="2"/>
  <c r="IA79" i="2" s="1"/>
  <c r="IA75" i="2"/>
  <c r="GR75" i="2"/>
  <c r="GF78" i="2"/>
  <c r="GF81" i="2" s="1"/>
  <c r="GF73" i="2"/>
  <c r="HE60" i="2"/>
  <c r="HE61" i="2" s="1"/>
  <c r="GE78" i="2"/>
  <c r="GE79" i="2" s="1"/>
  <c r="GF74" i="2"/>
  <c r="HE57" i="2"/>
  <c r="GH59" i="2"/>
  <c r="GH60" i="2"/>
  <c r="GH61" i="2" s="1"/>
  <c r="GH62" i="2"/>
  <c r="GH64" i="2" s="1"/>
  <c r="GH58" i="2"/>
  <c r="GQ74" i="2"/>
  <c r="GQ78" i="2"/>
  <c r="GQ79" i="2" s="1"/>
  <c r="GQ73" i="2"/>
  <c r="GQ76" i="2"/>
  <c r="GQ77" i="2" s="1"/>
  <c r="GL57" i="2"/>
  <c r="GQ57" i="2"/>
  <c r="GQ59" i="2"/>
  <c r="GQ60" i="2"/>
  <c r="GQ61" i="2" s="1"/>
  <c r="GQ62" i="2"/>
  <c r="GQ58" i="2"/>
  <c r="HW91" i="2"/>
  <c r="HW90" i="2"/>
  <c r="HW94" i="2"/>
  <c r="HW89" i="2"/>
  <c r="HW92" i="2"/>
  <c r="HW93" i="2" s="1"/>
  <c r="HK57" i="2"/>
  <c r="HK59" i="2"/>
  <c r="HK60" i="2"/>
  <c r="HK61" i="2" s="1"/>
  <c r="HK58" i="2"/>
  <c r="HK62" i="2"/>
  <c r="GK89" i="2"/>
  <c r="GK90" i="2"/>
  <c r="GK92" i="2"/>
  <c r="GK93" i="2" s="1"/>
  <c r="GK94" i="2"/>
  <c r="GK91" i="2"/>
  <c r="HC73" i="2"/>
  <c r="HC76" i="2"/>
  <c r="HC77" i="2" s="1"/>
  <c r="HC74" i="2"/>
  <c r="HC75" i="2"/>
  <c r="HC78" i="2"/>
  <c r="HY75" i="2"/>
  <c r="HY76" i="2"/>
  <c r="HY77" i="2" s="1"/>
  <c r="HY74" i="2"/>
  <c r="HY78" i="2"/>
  <c r="HY73" i="2"/>
  <c r="GZ78" i="2"/>
  <c r="GZ74" i="2"/>
  <c r="GZ75" i="2"/>
  <c r="GZ76" i="2"/>
  <c r="GZ77" i="2" s="1"/>
  <c r="GZ73" i="2"/>
  <c r="HP91" i="2"/>
  <c r="HP90" i="2"/>
  <c r="HP94" i="2"/>
  <c r="HP92" i="2"/>
  <c r="HP93" i="2" s="1"/>
  <c r="HP89" i="2"/>
  <c r="HB91" i="2"/>
  <c r="HB90" i="2"/>
  <c r="HB92" i="2"/>
  <c r="HB93" i="2" s="1"/>
  <c r="HB94" i="2"/>
  <c r="HB89" i="2"/>
  <c r="IS75" i="2"/>
  <c r="IS78" i="2"/>
  <c r="IS73" i="2"/>
  <c r="IS76" i="2"/>
  <c r="IS77" i="2" s="1"/>
  <c r="IS74" i="2"/>
  <c r="HE91" i="2"/>
  <c r="HE90" i="2"/>
  <c r="HE92" i="2"/>
  <c r="HE93" i="2" s="1"/>
  <c r="HE94" i="2"/>
  <c r="HE89" i="2"/>
  <c r="HH74" i="2"/>
  <c r="HH75" i="2"/>
  <c r="HH76" i="2"/>
  <c r="HH77" i="2" s="1"/>
  <c r="HH78" i="2"/>
  <c r="HH73" i="2"/>
  <c r="IR73" i="2"/>
  <c r="IR76" i="2"/>
  <c r="IR77" i="2" s="1"/>
  <c r="IR78" i="2"/>
  <c r="IR74" i="2"/>
  <c r="IR75" i="2"/>
  <c r="GG75" i="2"/>
  <c r="GG73" i="2"/>
  <c r="GG78" i="2"/>
  <c r="GG74" i="2"/>
  <c r="GG76" i="2"/>
  <c r="GG77" i="2" s="1"/>
  <c r="IK92" i="2"/>
  <c r="IK93" i="2" s="1"/>
  <c r="IK89" i="2"/>
  <c r="IK94" i="2"/>
  <c r="IK91" i="2"/>
  <c r="IK90" i="2"/>
  <c r="HY89" i="2"/>
  <c r="HY91" i="2"/>
  <c r="HY90" i="2"/>
  <c r="HY92" i="2"/>
  <c r="HY93" i="2" s="1"/>
  <c r="HY94" i="2"/>
  <c r="HV76" i="2"/>
  <c r="HV77" i="2" s="1"/>
  <c r="HV73" i="2"/>
  <c r="HV75" i="2"/>
  <c r="HV74" i="2"/>
  <c r="HV78" i="2"/>
  <c r="GD90" i="2"/>
  <c r="GD92" i="2"/>
  <c r="GD93" i="2" s="1"/>
  <c r="GD94" i="2"/>
  <c r="GD91" i="2"/>
  <c r="GD89" i="2"/>
  <c r="IC94" i="2"/>
  <c r="IC91" i="2"/>
  <c r="IC90" i="2"/>
  <c r="IC92" i="2"/>
  <c r="IC93" i="2" s="1"/>
  <c r="IC89" i="2"/>
  <c r="GR57" i="2"/>
  <c r="GR60" i="2"/>
  <c r="GR61" i="2" s="1"/>
  <c r="GR62" i="2"/>
  <c r="GR58" i="2"/>
  <c r="GR59" i="2"/>
  <c r="ID94" i="2"/>
  <c r="ID91" i="2"/>
  <c r="ID92" i="2"/>
  <c r="ID93" i="2" s="1"/>
  <c r="ID89" i="2"/>
  <c r="ID90" i="2"/>
  <c r="GQ89" i="2"/>
  <c r="GQ91" i="2"/>
  <c r="GQ90" i="2"/>
  <c r="GQ92" i="2"/>
  <c r="GQ93" i="2" s="1"/>
  <c r="GQ94" i="2"/>
  <c r="IF58" i="2"/>
  <c r="IF62" i="2"/>
  <c r="IF57" i="2"/>
  <c r="IF59" i="2"/>
  <c r="IF60" i="2"/>
  <c r="IF61" i="2" s="1"/>
  <c r="GD74" i="2"/>
  <c r="GD76" i="2"/>
  <c r="GD77" i="2" s="1"/>
  <c r="GD75" i="2"/>
  <c r="GD73" i="2"/>
  <c r="GD78" i="2"/>
  <c r="II73" i="2"/>
  <c r="II74" i="2"/>
  <c r="II78" i="2"/>
  <c r="II75" i="2"/>
  <c r="II76" i="2"/>
  <c r="II77" i="2" s="1"/>
  <c r="IK59" i="2"/>
  <c r="IK60" i="2"/>
  <c r="IK61" i="2" s="1"/>
  <c r="IK62" i="2"/>
  <c r="IK58" i="2"/>
  <c r="IK57" i="2"/>
  <c r="GV94" i="2"/>
  <c r="GV89" i="2"/>
  <c r="GV91" i="2"/>
  <c r="GV90" i="2"/>
  <c r="GV92" i="2"/>
  <c r="GV93" i="2" s="1"/>
  <c r="IG89" i="2"/>
  <c r="IG90" i="2"/>
  <c r="IG91" i="2"/>
  <c r="IG94" i="2"/>
  <c r="IG92" i="2"/>
  <c r="IG93" i="2" s="1"/>
  <c r="HZ60" i="2"/>
  <c r="HZ61" i="2" s="1"/>
  <c r="HZ57" i="2"/>
  <c r="HZ58" i="2"/>
  <c r="HZ59" i="2"/>
  <c r="HZ62" i="2"/>
  <c r="HH89" i="2"/>
  <c r="HH91" i="2"/>
  <c r="HH92" i="2"/>
  <c r="HH93" i="2" s="1"/>
  <c r="HH90" i="2"/>
  <c r="HH94" i="2"/>
  <c r="GA79" i="2"/>
  <c r="GA80" i="2"/>
  <c r="GA81" i="2"/>
  <c r="GC75" i="2"/>
  <c r="GC74" i="2"/>
  <c r="GC76" i="2"/>
  <c r="GC77" i="2" s="1"/>
  <c r="GC78" i="2"/>
  <c r="GC73" i="2"/>
  <c r="IN59" i="2"/>
  <c r="IN60" i="2"/>
  <c r="IN61" i="2" s="1"/>
  <c r="IN57" i="2"/>
  <c r="IN62" i="2"/>
  <c r="IN58" i="2"/>
  <c r="GI78" i="2"/>
  <c r="GI74" i="2"/>
  <c r="GI75" i="2"/>
  <c r="GI76" i="2"/>
  <c r="GI77" i="2" s="1"/>
  <c r="GI73" i="2"/>
  <c r="IO75" i="2"/>
  <c r="IO74" i="2"/>
  <c r="IO76" i="2"/>
  <c r="IO77" i="2" s="1"/>
  <c r="IO78" i="2"/>
  <c r="IO73" i="2"/>
  <c r="IS94" i="2"/>
  <c r="IS90" i="2"/>
  <c r="IS91" i="2"/>
  <c r="IS89" i="2"/>
  <c r="IS92" i="2"/>
  <c r="IS93" i="2" s="1"/>
  <c r="GS89" i="2"/>
  <c r="GS94" i="2"/>
  <c r="GS90" i="2"/>
  <c r="GS91" i="2"/>
  <c r="GS92" i="2"/>
  <c r="GS93" i="2" s="1"/>
  <c r="GS58" i="2"/>
  <c r="GS59" i="2"/>
  <c r="GS60" i="2"/>
  <c r="GS61" i="2" s="1"/>
  <c r="GS62" i="2"/>
  <c r="GS57" i="2"/>
  <c r="GY89" i="2"/>
  <c r="GY94" i="2"/>
  <c r="GY91" i="2"/>
  <c r="GY90" i="2"/>
  <c r="GY92" i="2"/>
  <c r="GY93" i="2" s="1"/>
  <c r="IL90" i="2"/>
  <c r="IL92" i="2"/>
  <c r="IL93" i="2" s="1"/>
  <c r="IL89" i="2"/>
  <c r="IL94" i="2"/>
  <c r="IL91" i="2"/>
  <c r="GM62" i="2"/>
  <c r="GM58" i="2"/>
  <c r="GM59" i="2"/>
  <c r="GM60" i="2"/>
  <c r="GM61" i="2" s="1"/>
  <c r="GM57" i="2"/>
  <c r="GK59" i="2"/>
  <c r="GK58" i="2"/>
  <c r="GK60" i="2"/>
  <c r="GK61" i="2" s="1"/>
  <c r="GK57" i="2"/>
  <c r="GK62" i="2"/>
  <c r="ID73" i="2"/>
  <c r="ID76" i="2"/>
  <c r="ID77" i="2" s="1"/>
  <c r="ID74" i="2"/>
  <c r="ID75" i="2"/>
  <c r="ID78" i="2"/>
  <c r="GA95" i="2"/>
  <c r="GA97" i="2"/>
  <c r="GA96" i="2"/>
  <c r="HJ89" i="2"/>
  <c r="HJ92" i="2"/>
  <c r="HJ93" i="2" s="1"/>
  <c r="HJ94" i="2"/>
  <c r="HJ90" i="2"/>
  <c r="HJ91" i="2"/>
  <c r="HU76" i="2"/>
  <c r="HU77" i="2" s="1"/>
  <c r="HU78" i="2"/>
  <c r="HU74" i="2"/>
  <c r="HU73" i="2"/>
  <c r="HU75" i="2"/>
  <c r="GN91" i="2"/>
  <c r="GN89" i="2"/>
  <c r="GN90" i="2"/>
  <c r="GN92" i="2"/>
  <c r="GN93" i="2" s="1"/>
  <c r="GN94" i="2"/>
  <c r="GH73" i="2"/>
  <c r="GH74" i="2"/>
  <c r="GH75" i="2"/>
  <c r="GH76" i="2"/>
  <c r="GH77" i="2" s="1"/>
  <c r="GH78" i="2"/>
  <c r="HU90" i="2"/>
  <c r="HU92" i="2"/>
  <c r="HU93" i="2" s="1"/>
  <c r="HU94" i="2"/>
  <c r="HU91" i="2"/>
  <c r="HU89" i="2"/>
  <c r="IM60" i="2"/>
  <c r="IM61" i="2" s="1"/>
  <c r="IM58" i="2"/>
  <c r="IM57" i="2"/>
  <c r="IM62" i="2"/>
  <c r="IM59" i="2"/>
  <c r="IN74" i="2"/>
  <c r="IN75" i="2"/>
  <c r="IN76" i="2"/>
  <c r="IN77" i="2" s="1"/>
  <c r="IN73" i="2"/>
  <c r="IN78" i="2"/>
  <c r="HJ74" i="2"/>
  <c r="HJ78" i="2"/>
  <c r="HJ75" i="2"/>
  <c r="HJ76" i="2"/>
  <c r="HJ77" i="2" s="1"/>
  <c r="HJ73" i="2"/>
  <c r="HH57" i="2"/>
  <c r="HH59" i="2"/>
  <c r="HH58" i="2"/>
  <c r="HH60" i="2"/>
  <c r="HH61" i="2" s="1"/>
  <c r="HH62" i="2"/>
  <c r="GO76" i="2"/>
  <c r="GO77" i="2" s="1"/>
  <c r="GO78" i="2"/>
  <c r="GO75" i="2"/>
  <c r="GO74" i="2"/>
  <c r="GO73" i="2"/>
  <c r="GL76" i="2"/>
  <c r="GL77" i="2" s="1"/>
  <c r="GL74" i="2"/>
  <c r="GL78" i="2"/>
  <c r="GL73" i="2"/>
  <c r="GL75" i="2"/>
  <c r="HP58" i="2"/>
  <c r="HP57" i="2"/>
  <c r="HP59" i="2"/>
  <c r="HP62" i="2"/>
  <c r="HP60" i="2"/>
  <c r="HP61" i="2" s="1"/>
  <c r="GZ94" i="2"/>
  <c r="GZ91" i="2"/>
  <c r="GZ89" i="2"/>
  <c r="GZ90" i="2"/>
  <c r="GZ92" i="2"/>
  <c r="GZ93" i="2" s="1"/>
  <c r="HR62" i="2"/>
  <c r="HR60" i="2"/>
  <c r="HR61" i="2" s="1"/>
  <c r="HR59" i="2"/>
  <c r="HR57" i="2"/>
  <c r="HR58" i="2"/>
  <c r="HJ60" i="2"/>
  <c r="HJ61" i="2" s="1"/>
  <c r="HJ58" i="2"/>
  <c r="HJ57" i="2"/>
  <c r="HJ59" i="2"/>
  <c r="HJ62" i="2"/>
  <c r="ID60" i="2"/>
  <c r="ID61" i="2" s="1"/>
  <c r="ID57" i="2"/>
  <c r="ID58" i="2"/>
  <c r="ID59" i="2"/>
  <c r="ID62" i="2"/>
  <c r="IH91" i="2"/>
  <c r="IH89" i="2"/>
  <c r="IH90" i="2"/>
  <c r="IH92" i="2"/>
  <c r="IH93" i="2" s="1"/>
  <c r="IH94" i="2"/>
  <c r="HM75" i="2"/>
  <c r="HM73" i="2"/>
  <c r="HM78" i="2"/>
  <c r="HM74" i="2"/>
  <c r="HM76" i="2"/>
  <c r="HM77" i="2" s="1"/>
  <c r="IA89" i="2"/>
  <c r="IA90" i="2"/>
  <c r="IA92" i="2"/>
  <c r="IA93" i="2" s="1"/>
  <c r="IA94" i="2"/>
  <c r="IA91" i="2"/>
  <c r="HN73" i="2"/>
  <c r="HN78" i="2"/>
  <c r="HN74" i="2"/>
  <c r="HN75" i="2"/>
  <c r="HN76" i="2"/>
  <c r="HN77" i="2" s="1"/>
  <c r="HG89" i="2"/>
  <c r="HG91" i="2"/>
  <c r="HG90" i="2"/>
  <c r="HG92" i="2"/>
  <c r="HG93" i="2" s="1"/>
  <c r="HG94" i="2"/>
  <c r="HY57" i="2"/>
  <c r="HY58" i="2"/>
  <c r="HY59" i="2"/>
  <c r="HY60" i="2"/>
  <c r="HY61" i="2" s="1"/>
  <c r="HY62" i="2"/>
  <c r="IL76" i="2"/>
  <c r="IL77" i="2" s="1"/>
  <c r="IL74" i="2"/>
  <c r="IL78" i="2"/>
  <c r="IL75" i="2"/>
  <c r="IL73" i="2"/>
  <c r="IG57" i="2"/>
  <c r="IG62" i="2"/>
  <c r="IG58" i="2"/>
  <c r="IG60" i="2"/>
  <c r="IG61" i="2" s="1"/>
  <c r="IG59" i="2"/>
  <c r="GE57" i="2"/>
  <c r="GE58" i="2"/>
  <c r="GE60" i="2"/>
  <c r="GE61" i="2" s="1"/>
  <c r="GE59" i="2"/>
  <c r="GE62" i="2"/>
  <c r="GN57" i="2"/>
  <c r="GN59" i="2"/>
  <c r="GN60" i="2"/>
  <c r="GN61" i="2" s="1"/>
  <c r="GN62" i="2"/>
  <c r="GN58" i="2"/>
  <c r="HR74" i="2"/>
  <c r="HR73" i="2"/>
  <c r="HR76" i="2"/>
  <c r="HR77" i="2" s="1"/>
  <c r="HR78" i="2"/>
  <c r="HR75" i="2"/>
  <c r="GL91" i="2"/>
  <c r="GL89" i="2"/>
  <c r="GL90" i="2"/>
  <c r="GL92" i="2"/>
  <c r="GL93" i="2" s="1"/>
  <c r="GL94" i="2"/>
  <c r="HX74" i="2"/>
  <c r="HX75" i="2"/>
  <c r="HX76" i="2"/>
  <c r="HX77" i="2" s="1"/>
  <c r="HX73" i="2"/>
  <c r="HX78" i="2"/>
  <c r="HS92" i="2"/>
  <c r="HS93" i="2" s="1"/>
  <c r="HS89" i="2"/>
  <c r="HS94" i="2"/>
  <c r="HS91" i="2"/>
  <c r="HS90" i="2"/>
  <c r="HO62" i="2"/>
  <c r="HO57" i="2"/>
  <c r="HO59" i="2"/>
  <c r="HO60" i="2"/>
  <c r="HO61" i="2" s="1"/>
  <c r="HO58" i="2"/>
  <c r="IE58" i="2"/>
  <c r="IE57" i="2"/>
  <c r="IE59" i="2"/>
  <c r="IE60" i="2"/>
  <c r="IE61" i="2" s="1"/>
  <c r="IE62" i="2"/>
  <c r="II62" i="2"/>
  <c r="II57" i="2"/>
  <c r="II58" i="2"/>
  <c r="II59" i="2"/>
  <c r="II60" i="2"/>
  <c r="II61" i="2" s="1"/>
  <c r="GY57" i="2"/>
  <c r="GY58" i="2"/>
  <c r="GY62" i="2"/>
  <c r="GY59" i="2"/>
  <c r="GY60" i="2"/>
  <c r="GY61" i="2" s="1"/>
  <c r="HU59" i="2"/>
  <c r="HU58" i="2"/>
  <c r="HU60" i="2"/>
  <c r="HU61" i="2" s="1"/>
  <c r="HU62" i="2"/>
  <c r="HU57" i="2"/>
  <c r="HB59" i="2"/>
  <c r="HB60" i="2"/>
  <c r="HB61" i="2" s="1"/>
  <c r="HB57" i="2"/>
  <c r="HB58" i="2"/>
  <c r="HB62" i="2"/>
  <c r="HF75" i="2"/>
  <c r="HF76" i="2"/>
  <c r="HF77" i="2" s="1"/>
  <c r="HF74" i="2"/>
  <c r="HF78" i="2"/>
  <c r="HF73" i="2"/>
  <c r="HQ62" i="2"/>
  <c r="HQ57" i="2"/>
  <c r="HQ59" i="2"/>
  <c r="HQ58" i="2"/>
  <c r="HQ60" i="2"/>
  <c r="HQ61" i="2" s="1"/>
  <c r="GW75" i="2"/>
  <c r="GW73" i="2"/>
  <c r="GW78" i="2"/>
  <c r="GW74" i="2"/>
  <c r="GW76" i="2"/>
  <c r="GW77" i="2" s="1"/>
  <c r="IN90" i="2"/>
  <c r="IN91" i="2"/>
  <c r="IN89" i="2"/>
  <c r="IN92" i="2"/>
  <c r="IN93" i="2" s="1"/>
  <c r="IN94" i="2"/>
  <c r="HP73" i="2"/>
  <c r="HP78" i="2"/>
  <c r="HP75" i="2"/>
  <c r="HP74" i="2"/>
  <c r="HP76" i="2"/>
  <c r="HP77" i="2" s="1"/>
  <c r="HI57" i="2"/>
  <c r="HI59" i="2"/>
  <c r="HI60" i="2"/>
  <c r="HI61" i="2" s="1"/>
  <c r="HI62" i="2"/>
  <c r="HI58" i="2"/>
  <c r="GJ58" i="2"/>
  <c r="GJ57" i="2"/>
  <c r="GJ59" i="2"/>
  <c r="GJ60" i="2"/>
  <c r="GJ61" i="2" s="1"/>
  <c r="GJ62" i="2"/>
  <c r="IO58" i="2"/>
  <c r="IO59" i="2"/>
  <c r="IO60" i="2"/>
  <c r="IO61" i="2" s="1"/>
  <c r="IO57" i="2"/>
  <c r="IO62" i="2"/>
  <c r="GY73" i="2"/>
  <c r="GY74" i="2"/>
  <c r="GY75" i="2"/>
  <c r="GY76" i="2"/>
  <c r="GY77" i="2" s="1"/>
  <c r="GY78" i="2"/>
  <c r="GM73" i="2"/>
  <c r="GM76" i="2"/>
  <c r="GM77" i="2" s="1"/>
  <c r="GM74" i="2"/>
  <c r="GM78" i="2"/>
  <c r="GM75" i="2"/>
  <c r="IP75" i="2"/>
  <c r="IP76" i="2"/>
  <c r="IP77" i="2" s="1"/>
  <c r="IP73" i="2"/>
  <c r="IP74" i="2"/>
  <c r="IP78" i="2"/>
  <c r="HN89" i="2"/>
  <c r="HN94" i="2"/>
  <c r="HN91" i="2"/>
  <c r="HN90" i="2"/>
  <c r="HN92" i="2"/>
  <c r="HN93" i="2" s="1"/>
  <c r="IR89" i="2"/>
  <c r="IR92" i="2"/>
  <c r="IR93" i="2" s="1"/>
  <c r="IR90" i="2"/>
  <c r="IR91" i="2"/>
  <c r="IR94" i="2"/>
  <c r="GV58" i="2"/>
  <c r="GV60" i="2"/>
  <c r="GV61" i="2" s="1"/>
  <c r="GV62" i="2"/>
  <c r="GV59" i="2"/>
  <c r="GV57" i="2"/>
  <c r="GW94" i="2"/>
  <c r="GW89" i="2"/>
  <c r="GW90" i="2"/>
  <c r="GW92" i="2"/>
  <c r="GW93" i="2" s="1"/>
  <c r="GW91" i="2"/>
  <c r="HL57" i="2"/>
  <c r="HL60" i="2"/>
  <c r="HL61" i="2" s="1"/>
  <c r="HL62" i="2"/>
  <c r="HL59" i="2"/>
  <c r="HL58" i="2"/>
  <c r="GF58" i="2"/>
  <c r="GF62" i="2"/>
  <c r="GF59" i="2"/>
  <c r="GF60" i="2"/>
  <c r="GF61" i="2" s="1"/>
  <c r="GF57" i="2"/>
  <c r="HE64" i="2"/>
  <c r="HE63" i="2"/>
  <c r="HE65" i="2"/>
  <c r="IR57" i="2"/>
  <c r="IR58" i="2"/>
  <c r="IR59" i="2"/>
  <c r="IR62" i="2"/>
  <c r="IR60" i="2"/>
  <c r="IR61" i="2" s="1"/>
  <c r="HV57" i="2"/>
  <c r="HV58" i="2"/>
  <c r="HV59" i="2"/>
  <c r="HV60" i="2"/>
  <c r="HV61" i="2" s="1"/>
  <c r="HV62" i="2"/>
  <c r="GP75" i="2"/>
  <c r="GP73" i="2"/>
  <c r="GP76" i="2"/>
  <c r="GP77" i="2" s="1"/>
  <c r="GP78" i="2"/>
  <c r="GP74" i="2"/>
  <c r="IS58" i="2"/>
  <c r="IS59" i="2"/>
  <c r="IS62" i="2"/>
  <c r="IS57" i="2"/>
  <c r="IS60" i="2"/>
  <c r="IS61" i="2" s="1"/>
  <c r="GT92" i="2"/>
  <c r="GT93" i="2" s="1"/>
  <c r="GT94" i="2"/>
  <c r="GT89" i="2"/>
  <c r="GT91" i="2"/>
  <c r="GT90" i="2"/>
  <c r="HV90" i="2"/>
  <c r="HV91" i="2"/>
  <c r="HV92" i="2"/>
  <c r="HV93" i="2" s="1"/>
  <c r="HV89" i="2"/>
  <c r="HV94" i="2"/>
  <c r="GK74" i="2"/>
  <c r="GK78" i="2"/>
  <c r="GK76" i="2"/>
  <c r="GK77" i="2" s="1"/>
  <c r="GK75" i="2"/>
  <c r="GK73" i="2"/>
  <c r="HX89" i="2"/>
  <c r="HX91" i="2"/>
  <c r="HX90" i="2"/>
  <c r="HX94" i="2"/>
  <c r="HX92" i="2"/>
  <c r="HX93" i="2" s="1"/>
  <c r="GR89" i="2"/>
  <c r="GR91" i="2"/>
  <c r="GR90" i="2"/>
  <c r="GR92" i="2"/>
  <c r="GR93" i="2" s="1"/>
  <c r="GR94" i="2"/>
  <c r="HW75" i="2"/>
  <c r="HW76" i="2"/>
  <c r="HW77" i="2" s="1"/>
  <c r="HW74" i="2"/>
  <c r="HW73" i="2"/>
  <c r="HW78" i="2"/>
  <c r="GF94" i="2"/>
  <c r="GF89" i="2"/>
  <c r="GF91" i="2"/>
  <c r="GF92" i="2"/>
  <c r="GF93" i="2" s="1"/>
  <c r="GF90" i="2"/>
  <c r="HG59" i="2"/>
  <c r="HG57" i="2"/>
  <c r="HG60" i="2"/>
  <c r="HG61" i="2" s="1"/>
  <c r="HG62" i="2"/>
  <c r="HG58" i="2"/>
  <c r="HS73" i="2"/>
  <c r="HS74" i="2"/>
  <c r="HS75" i="2"/>
  <c r="HS76" i="2"/>
  <c r="HS77" i="2" s="1"/>
  <c r="HS78" i="2"/>
  <c r="HI89" i="2"/>
  <c r="HI91" i="2"/>
  <c r="HI90" i="2"/>
  <c r="HI92" i="2"/>
  <c r="HI93" i="2" s="1"/>
  <c r="HI94" i="2"/>
  <c r="GJ90" i="2"/>
  <c r="GJ92" i="2"/>
  <c r="GJ93" i="2" s="1"/>
  <c r="GJ89" i="2"/>
  <c r="GJ94" i="2"/>
  <c r="GJ91" i="2"/>
  <c r="GB58" i="2"/>
  <c r="GB57" i="2"/>
  <c r="GB59" i="2"/>
  <c r="GB62" i="2"/>
  <c r="GB60" i="2"/>
  <c r="GB61" i="2" s="1"/>
  <c r="IE94" i="2"/>
  <c r="IE90" i="2"/>
  <c r="IE92" i="2"/>
  <c r="IE93" i="2" s="1"/>
  <c r="IE91" i="2"/>
  <c r="IE89" i="2"/>
  <c r="GG90" i="2"/>
  <c r="GG94" i="2"/>
  <c r="GG89" i="2"/>
  <c r="GG91" i="2"/>
  <c r="GG92" i="2"/>
  <c r="GG93" i="2" s="1"/>
  <c r="GA63" i="2"/>
  <c r="GA64" i="2"/>
  <c r="GA65" i="2"/>
  <c r="IQ89" i="2"/>
  <c r="IQ90" i="2"/>
  <c r="IQ91" i="2"/>
  <c r="IQ92" i="2"/>
  <c r="IQ93" i="2" s="1"/>
  <c r="IQ94" i="2"/>
  <c r="GO91" i="2"/>
  <c r="GO89" i="2"/>
  <c r="GO94" i="2"/>
  <c r="GO92" i="2"/>
  <c r="GO93" i="2" s="1"/>
  <c r="GO90" i="2"/>
  <c r="IB94" i="2"/>
  <c r="IB91" i="2"/>
  <c r="IB90" i="2"/>
  <c r="IB92" i="2"/>
  <c r="IB93" i="2" s="1"/>
  <c r="IB89" i="2"/>
  <c r="GB74" i="2"/>
  <c r="GB76" i="2"/>
  <c r="GB77" i="2" s="1"/>
  <c r="GB75" i="2"/>
  <c r="GB78" i="2"/>
  <c r="GB73" i="2"/>
  <c r="II92" i="2"/>
  <c r="II93" i="2" s="1"/>
  <c r="II89" i="2"/>
  <c r="II91" i="2"/>
  <c r="II90" i="2"/>
  <c r="II94" i="2"/>
  <c r="GS73" i="2"/>
  <c r="GS78" i="2"/>
  <c r="GS75" i="2"/>
  <c r="GS76" i="2"/>
  <c r="GS77" i="2" s="1"/>
  <c r="GS74" i="2"/>
  <c r="HD58" i="2"/>
  <c r="HD57" i="2"/>
  <c r="HD59" i="2"/>
  <c r="HD60" i="2"/>
  <c r="HD61" i="2" s="1"/>
  <c r="HD62" i="2"/>
  <c r="IF90" i="2"/>
  <c r="IF89" i="2"/>
  <c r="IF94" i="2"/>
  <c r="IF91" i="2"/>
  <c r="IF92" i="2"/>
  <c r="IF93" i="2" s="1"/>
  <c r="IG73" i="2"/>
  <c r="IG78" i="2"/>
  <c r="IG74" i="2"/>
  <c r="IG75" i="2"/>
  <c r="IG76" i="2"/>
  <c r="IG77" i="2" s="1"/>
  <c r="HC62" i="2"/>
  <c r="HC57" i="2"/>
  <c r="HC59" i="2"/>
  <c r="HC60" i="2"/>
  <c r="HC61" i="2" s="1"/>
  <c r="HC58" i="2"/>
  <c r="HL78" i="2"/>
  <c r="HL74" i="2"/>
  <c r="HL75" i="2"/>
  <c r="HL73" i="2"/>
  <c r="HL76" i="2"/>
  <c r="HL77" i="2" s="1"/>
  <c r="GI94" i="2"/>
  <c r="GI91" i="2"/>
  <c r="GI89" i="2"/>
  <c r="GI90" i="2"/>
  <c r="GI92" i="2"/>
  <c r="GI93" i="2" s="1"/>
  <c r="HG75" i="2"/>
  <c r="HG78" i="2"/>
  <c r="HG76" i="2"/>
  <c r="HG77" i="2" s="1"/>
  <c r="HG74" i="2"/>
  <c r="HG73" i="2"/>
  <c r="GB89" i="2"/>
  <c r="GB94" i="2"/>
  <c r="GB91" i="2"/>
  <c r="GB92" i="2"/>
  <c r="GB93" i="2" s="1"/>
  <c r="GB90" i="2"/>
  <c r="IJ74" i="2"/>
  <c r="IJ73" i="2"/>
  <c r="IJ78" i="2"/>
  <c r="IJ76" i="2"/>
  <c r="IJ77" i="2" s="1"/>
  <c r="IJ75" i="2"/>
  <c r="HI75" i="2"/>
  <c r="HI78" i="2"/>
  <c r="HI74" i="2"/>
  <c r="HI76" i="2"/>
  <c r="HI77" i="2" s="1"/>
  <c r="HI73" i="2"/>
  <c r="HW57" i="2"/>
  <c r="HW58" i="2"/>
  <c r="HW59" i="2"/>
  <c r="HW60" i="2"/>
  <c r="HW61" i="2" s="1"/>
  <c r="HW62" i="2"/>
  <c r="IE73" i="2"/>
  <c r="IE78" i="2"/>
  <c r="IE74" i="2"/>
  <c r="IE75" i="2"/>
  <c r="IE76" i="2"/>
  <c r="IE77" i="2" s="1"/>
  <c r="GO59" i="2"/>
  <c r="GO57" i="2"/>
  <c r="GO62" i="2"/>
  <c r="GO60" i="2"/>
  <c r="GO61" i="2" s="1"/>
  <c r="GO58" i="2"/>
  <c r="IH78" i="2"/>
  <c r="IH76" i="2"/>
  <c r="IH77" i="2" s="1"/>
  <c r="IH74" i="2"/>
  <c r="IH75" i="2"/>
  <c r="IH73" i="2"/>
  <c r="GT75" i="2"/>
  <c r="GT73" i="2"/>
  <c r="GT76" i="2"/>
  <c r="GT77" i="2" s="1"/>
  <c r="GT78" i="2"/>
  <c r="GT74" i="2"/>
  <c r="IC75" i="2"/>
  <c r="IC74" i="2"/>
  <c r="IC76" i="2"/>
  <c r="IC77" i="2" s="1"/>
  <c r="IC78" i="2"/>
  <c r="IC73" i="2"/>
  <c r="HF58" i="2"/>
  <c r="HF57" i="2"/>
  <c r="HF59" i="2"/>
  <c r="HF60" i="2"/>
  <c r="HF61" i="2" s="1"/>
  <c r="HF62" i="2"/>
  <c r="HS62" i="2"/>
  <c r="HS59" i="2"/>
  <c r="HS58" i="2"/>
  <c r="HS60" i="2"/>
  <c r="HS61" i="2" s="1"/>
  <c r="HS57" i="2"/>
  <c r="IO89" i="2"/>
  <c r="IO90" i="2"/>
  <c r="IO91" i="2"/>
  <c r="IO92" i="2"/>
  <c r="IO93" i="2" s="1"/>
  <c r="IO94" i="2"/>
  <c r="GW58" i="2"/>
  <c r="GW57" i="2"/>
  <c r="GW60" i="2"/>
  <c r="GW61" i="2" s="1"/>
  <c r="GW59" i="2"/>
  <c r="GW62" i="2"/>
  <c r="IM76" i="2"/>
  <c r="IM77" i="2" s="1"/>
  <c r="IM73" i="2"/>
  <c r="IM74" i="2"/>
  <c r="IM75" i="2"/>
  <c r="IM78" i="2"/>
  <c r="HZ89" i="2"/>
  <c r="HZ92" i="2"/>
  <c r="HZ93" i="2" s="1"/>
  <c r="HZ94" i="2"/>
  <c r="HZ91" i="2"/>
  <c r="HZ90" i="2"/>
  <c r="GM89" i="2"/>
  <c r="GM90" i="2"/>
  <c r="GM92" i="2"/>
  <c r="GM93" i="2" s="1"/>
  <c r="GM94" i="2"/>
  <c r="GM91" i="2"/>
  <c r="IQ57" i="2"/>
  <c r="IQ59" i="2"/>
  <c r="IQ60" i="2"/>
  <c r="IQ61" i="2" s="1"/>
  <c r="IQ62" i="2"/>
  <c r="IQ58" i="2"/>
  <c r="IQ75" i="2"/>
  <c r="IQ73" i="2"/>
  <c r="IQ76" i="2"/>
  <c r="IQ77" i="2" s="1"/>
  <c r="IQ74" i="2"/>
  <c r="IQ78" i="2"/>
  <c r="GZ58" i="2"/>
  <c r="GZ57" i="2"/>
  <c r="GZ62" i="2"/>
  <c r="GZ60" i="2"/>
  <c r="GZ61" i="2" s="1"/>
  <c r="GZ59" i="2"/>
  <c r="HT76" i="2"/>
  <c r="HT77" i="2" s="1"/>
  <c r="HT74" i="2"/>
  <c r="HT73" i="2"/>
  <c r="HT75" i="2"/>
  <c r="HT78" i="2"/>
  <c r="IJ92" i="2"/>
  <c r="IJ93" i="2" s="1"/>
  <c r="IJ89" i="2"/>
  <c r="IJ94" i="2"/>
  <c r="IJ91" i="2"/>
  <c r="IJ90" i="2"/>
  <c r="GT60" i="2"/>
  <c r="GT61" i="2" s="1"/>
  <c r="GT58" i="2"/>
  <c r="GT57" i="2"/>
  <c r="GT59" i="2"/>
  <c r="GT62" i="2"/>
  <c r="GX62" i="2"/>
  <c r="GX57" i="2"/>
  <c r="GX58" i="2"/>
  <c r="GX59" i="2"/>
  <c r="GX60" i="2"/>
  <c r="GX61" i="2" s="1"/>
  <c r="GG62" i="2"/>
  <c r="GG57" i="2"/>
  <c r="GG60" i="2"/>
  <c r="GG61" i="2" s="1"/>
  <c r="GG58" i="2"/>
  <c r="GG59" i="2"/>
  <c r="IK76" i="2"/>
  <c r="IK77" i="2" s="1"/>
  <c r="IK78" i="2"/>
  <c r="IK74" i="2"/>
  <c r="IK75" i="2"/>
  <c r="IK73" i="2"/>
  <c r="IB75" i="2"/>
  <c r="IB74" i="2"/>
  <c r="IB78" i="2"/>
  <c r="IB76" i="2"/>
  <c r="IB77" i="2" s="1"/>
  <c r="IB73" i="2"/>
  <c r="HK75" i="2"/>
  <c r="HK78" i="2"/>
  <c r="HK74" i="2"/>
  <c r="HK73" i="2"/>
  <c r="HK76" i="2"/>
  <c r="HK77" i="2" s="1"/>
  <c r="GE91" i="2"/>
  <c r="GE94" i="2"/>
  <c r="GE89" i="2"/>
  <c r="GE92" i="2"/>
  <c r="GE93" i="2" s="1"/>
  <c r="GE90" i="2"/>
  <c r="IM90" i="2"/>
  <c r="IM91" i="2"/>
  <c r="IM92" i="2"/>
  <c r="IM93" i="2" s="1"/>
  <c r="IM89" i="2"/>
  <c r="IM94" i="2"/>
  <c r="IP60" i="2"/>
  <c r="IP61" i="2" s="1"/>
  <c r="IP57" i="2"/>
  <c r="IP59" i="2"/>
  <c r="IP62" i="2"/>
  <c r="IP58" i="2"/>
  <c r="HA58" i="2"/>
  <c r="HA60" i="2"/>
  <c r="HA61" i="2" s="1"/>
  <c r="HA57" i="2"/>
  <c r="HA62" i="2"/>
  <c r="HA59" i="2"/>
  <c r="HD90" i="2"/>
  <c r="HD92" i="2"/>
  <c r="HD93" i="2" s="1"/>
  <c r="HD89" i="2"/>
  <c r="HD91" i="2"/>
  <c r="HD94" i="2"/>
  <c r="HM89" i="2"/>
  <c r="HM94" i="2"/>
  <c r="HM91" i="2"/>
  <c r="HM90" i="2"/>
  <c r="HM92" i="2"/>
  <c r="HM93" i="2" s="1"/>
  <c r="GJ74" i="2"/>
  <c r="GJ73" i="2"/>
  <c r="GJ78" i="2"/>
  <c r="GJ76" i="2"/>
  <c r="GJ77" i="2" s="1"/>
  <c r="GJ75" i="2"/>
  <c r="HA89" i="2"/>
  <c r="HA92" i="2"/>
  <c r="HA93" i="2" s="1"/>
  <c r="HA94" i="2"/>
  <c r="HA91" i="2"/>
  <c r="HA90" i="2"/>
  <c r="GN76" i="2"/>
  <c r="GN77" i="2" s="1"/>
  <c r="W113" i="2" s="1"/>
  <c r="W114" i="2" s="1"/>
  <c r="GN73" i="2"/>
  <c r="GN78" i="2"/>
  <c r="GN74" i="2"/>
  <c r="GN75" i="2"/>
  <c r="HE76" i="2"/>
  <c r="HE77" i="2" s="1"/>
  <c r="HE78" i="2"/>
  <c r="HE73" i="2"/>
  <c r="HE74" i="2"/>
  <c r="HE75" i="2"/>
  <c r="GU73" i="2"/>
  <c r="GU76" i="2"/>
  <c r="GU77" i="2" s="1"/>
  <c r="GU78" i="2"/>
  <c r="GU75" i="2"/>
  <c r="GU74" i="2"/>
  <c r="GV73" i="2"/>
  <c r="GV75" i="2"/>
  <c r="GV76" i="2"/>
  <c r="GV77" i="2" s="1"/>
  <c r="GV74" i="2"/>
  <c r="GV78" i="2"/>
  <c r="GC57" i="2"/>
  <c r="GC59" i="2"/>
  <c r="GC58" i="2"/>
  <c r="GC60" i="2"/>
  <c r="GC61" i="2" s="1"/>
  <c r="GC62" i="2"/>
  <c r="HQ78" i="2"/>
  <c r="HQ73" i="2"/>
  <c r="HQ76" i="2"/>
  <c r="HQ77" i="2" s="1"/>
  <c r="HQ74" i="2"/>
  <c r="HQ75" i="2"/>
  <c r="GD60" i="2"/>
  <c r="GD61" i="2" s="1"/>
  <c r="GD62" i="2"/>
  <c r="GD57" i="2"/>
  <c r="GD58" i="2"/>
  <c r="GD59" i="2"/>
  <c r="IA57" i="2"/>
  <c r="IA58" i="2"/>
  <c r="IA59" i="2"/>
  <c r="IA60" i="2"/>
  <c r="IA61" i="2" s="1"/>
  <c r="IA62" i="2"/>
  <c r="GP90" i="2"/>
  <c r="GP89" i="2"/>
  <c r="GP91" i="2"/>
  <c r="GP92" i="2"/>
  <c r="GP93" i="2" s="1"/>
  <c r="GP94" i="2"/>
  <c r="GH94" i="2"/>
  <c r="GH91" i="2"/>
  <c r="GH89" i="2"/>
  <c r="GH90" i="2"/>
  <c r="GH92" i="2"/>
  <c r="GH93" i="2" s="1"/>
  <c r="GL64" i="2"/>
  <c r="GL65" i="2"/>
  <c r="GL63" i="2"/>
  <c r="HX57" i="2"/>
  <c r="HX58" i="2"/>
  <c r="HX59" i="2"/>
  <c r="HX60" i="2"/>
  <c r="HX61" i="2" s="1"/>
  <c r="HX62" i="2"/>
  <c r="HL89" i="2"/>
  <c r="HL94" i="2"/>
  <c r="HL91" i="2"/>
  <c r="HL90" i="2"/>
  <c r="HL92" i="2"/>
  <c r="HL93" i="2" s="1"/>
  <c r="HN58" i="2"/>
  <c r="HN62" i="2"/>
  <c r="HN59" i="2"/>
  <c r="HN57" i="2"/>
  <c r="HN60" i="2"/>
  <c r="HN61" i="2" s="1"/>
  <c r="GI57" i="2"/>
  <c r="GI58" i="2"/>
  <c r="GI60" i="2"/>
  <c r="GI61" i="2" s="1"/>
  <c r="GI62" i="2"/>
  <c r="GI59" i="2"/>
  <c r="IL58" i="2"/>
  <c r="IL60" i="2"/>
  <c r="IL61" i="2" s="1"/>
  <c r="IL62" i="2"/>
  <c r="IL57" i="2"/>
  <c r="IL59" i="2"/>
  <c r="HR91" i="2"/>
  <c r="HR92" i="2"/>
  <c r="HR93" i="2" s="1"/>
  <c r="HR89" i="2"/>
  <c r="HR90" i="2"/>
  <c r="HR94" i="2"/>
  <c r="HT60" i="2"/>
  <c r="HT61" i="2" s="1"/>
  <c r="HT62" i="2"/>
  <c r="HT59" i="2"/>
  <c r="HT57" i="2"/>
  <c r="HT58" i="2"/>
  <c r="IH57" i="2"/>
  <c r="IH58" i="2"/>
  <c r="IH60" i="2"/>
  <c r="IH61" i="2" s="1"/>
  <c r="IH62" i="2"/>
  <c r="IH59" i="2"/>
  <c r="HO90" i="2"/>
  <c r="HO89" i="2"/>
  <c r="HO94" i="2"/>
  <c r="HO91" i="2"/>
  <c r="HO92" i="2"/>
  <c r="HO93" i="2" s="1"/>
  <c r="FY63" i="2"/>
  <c r="FY65" i="2"/>
  <c r="FY64" i="2"/>
  <c r="HT90" i="2"/>
  <c r="HT92" i="2"/>
  <c r="HT93" i="2" s="1"/>
  <c r="HT89" i="2"/>
  <c r="HT91" i="2"/>
  <c r="HT94" i="2"/>
  <c r="GX73" i="2"/>
  <c r="GX78" i="2"/>
  <c r="GX74" i="2"/>
  <c r="GX75" i="2"/>
  <c r="GX76" i="2"/>
  <c r="GX77" i="2" s="1"/>
  <c r="IP89" i="2"/>
  <c r="IP92" i="2"/>
  <c r="IP93" i="2" s="1"/>
  <c r="IP94" i="2"/>
  <c r="IP90" i="2"/>
  <c r="IP91" i="2"/>
  <c r="IF73" i="2"/>
  <c r="IF78" i="2"/>
  <c r="IF74" i="2"/>
  <c r="IF75" i="2"/>
  <c r="IF76" i="2"/>
  <c r="IF77" i="2" s="1"/>
  <c r="GX90" i="2"/>
  <c r="GX94" i="2"/>
  <c r="GX89" i="2"/>
  <c r="GX91" i="2"/>
  <c r="GX92" i="2"/>
  <c r="GX93" i="2" s="1"/>
  <c r="IC57" i="2"/>
  <c r="IC58" i="2"/>
  <c r="IC59" i="2"/>
  <c r="IC60" i="2"/>
  <c r="IC61" i="2" s="1"/>
  <c r="IC62" i="2"/>
  <c r="HB74" i="2"/>
  <c r="HB76" i="2"/>
  <c r="HB77" i="2" s="1"/>
  <c r="HB73" i="2"/>
  <c r="HB75" i="2"/>
  <c r="HB78" i="2"/>
  <c r="HA74" i="2"/>
  <c r="HA73" i="2"/>
  <c r="HA75" i="2"/>
  <c r="HA76" i="2"/>
  <c r="HA77" i="2" s="1"/>
  <c r="HA78" i="2"/>
  <c r="GU94" i="2"/>
  <c r="GU91" i="2"/>
  <c r="GU90" i="2"/>
  <c r="GU92" i="2"/>
  <c r="GU93" i="2" s="1"/>
  <c r="AC113" i="2" s="1"/>
  <c r="AC114" i="2" s="1"/>
  <c r="GU89" i="2"/>
  <c r="IJ59" i="2"/>
  <c r="IJ57" i="2"/>
  <c r="IJ62" i="2"/>
  <c r="IJ58" i="2"/>
  <c r="IJ60" i="2"/>
  <c r="IJ61" i="2" s="1"/>
  <c r="HO73" i="2"/>
  <c r="HO78" i="2"/>
  <c r="HO74" i="2"/>
  <c r="HO75" i="2"/>
  <c r="HO76" i="2"/>
  <c r="HO77" i="2" s="1"/>
  <c r="HD76" i="2"/>
  <c r="HD77" i="2" s="1"/>
  <c r="HD74" i="2"/>
  <c r="HD78" i="2"/>
  <c r="HD75" i="2"/>
  <c r="HD73" i="2"/>
  <c r="IB57" i="2"/>
  <c r="IB58" i="2"/>
  <c r="IB60" i="2"/>
  <c r="IB61" i="2" s="1"/>
  <c r="IB59" i="2"/>
  <c r="IB62" i="2"/>
  <c r="HF90" i="2"/>
  <c r="HF91" i="2"/>
  <c r="HF92" i="2"/>
  <c r="HF93" i="2" s="1"/>
  <c r="HF94" i="2"/>
  <c r="HF89" i="2"/>
  <c r="HQ89" i="2"/>
  <c r="HQ91" i="2"/>
  <c r="HQ90" i="2"/>
  <c r="HQ94" i="2"/>
  <c r="HQ92" i="2"/>
  <c r="HQ93" i="2" s="1"/>
  <c r="HC90" i="2"/>
  <c r="HC92" i="2"/>
  <c r="HC93" i="2" s="1"/>
  <c r="HC94" i="2"/>
  <c r="HC89" i="2"/>
  <c r="HC91" i="2"/>
  <c r="GC94" i="2"/>
  <c r="GC91" i="2"/>
  <c r="GC89" i="2"/>
  <c r="GC92" i="2"/>
  <c r="GC93" i="2" s="1"/>
  <c r="GC90" i="2"/>
  <c r="GR79" i="2" l="1"/>
  <c r="GU65" i="2"/>
  <c r="GR80" i="2"/>
  <c r="HM64" i="2"/>
  <c r="HM63" i="2"/>
  <c r="GU64" i="2"/>
  <c r="HZ79" i="2"/>
  <c r="HZ81" i="2"/>
  <c r="HK97" i="2"/>
  <c r="HK95" i="2"/>
  <c r="GP65" i="2"/>
  <c r="GE80" i="2"/>
  <c r="IA81" i="2"/>
  <c r="IA80" i="2"/>
  <c r="GP64" i="2"/>
  <c r="GE81" i="2"/>
  <c r="GH65" i="2"/>
  <c r="GH63" i="2"/>
  <c r="GF79" i="2"/>
  <c r="GF80" i="2"/>
  <c r="GQ80" i="2"/>
  <c r="GQ81" i="2"/>
  <c r="AX120" i="2"/>
  <c r="Q113" i="2" s="1"/>
  <c r="Q114" i="2" s="1"/>
  <c r="AX122" i="2"/>
  <c r="IA95" i="2"/>
  <c r="IA97" i="2"/>
  <c r="IA96" i="2"/>
  <c r="IR79" i="2"/>
  <c r="IR80" i="2"/>
  <c r="IR81" i="2"/>
  <c r="HK63" i="2"/>
  <c r="HK65" i="2"/>
  <c r="HK64" i="2"/>
  <c r="HZ96" i="2"/>
  <c r="HZ95" i="2"/>
  <c r="HZ97" i="2"/>
  <c r="IG81" i="2"/>
  <c r="IG79" i="2"/>
  <c r="IG80" i="2"/>
  <c r="GJ97" i="2"/>
  <c r="GJ95" i="2"/>
  <c r="GJ96" i="2"/>
  <c r="GR95" i="2"/>
  <c r="GR96" i="2"/>
  <c r="GR97" i="2"/>
  <c r="HP79" i="2"/>
  <c r="HP80" i="2"/>
  <c r="HP81" i="2"/>
  <c r="HQ63" i="2"/>
  <c r="HQ65" i="2"/>
  <c r="HQ64" i="2"/>
  <c r="GZ97" i="2"/>
  <c r="GZ96" i="2"/>
  <c r="GZ95" i="2"/>
  <c r="HH63" i="2"/>
  <c r="HH64" i="2"/>
  <c r="HH65" i="2"/>
  <c r="IM63" i="2"/>
  <c r="IM64" i="2"/>
  <c r="IM65" i="2"/>
  <c r="ID80" i="2"/>
  <c r="ID79" i="2"/>
  <c r="ID81" i="2"/>
  <c r="IL96" i="2"/>
  <c r="IL95" i="2"/>
  <c r="IL97" i="2"/>
  <c r="II80" i="2"/>
  <c r="II81" i="2"/>
  <c r="II79" i="2"/>
  <c r="IC96" i="2"/>
  <c r="IC97" i="2"/>
  <c r="IC95" i="2"/>
  <c r="IB95" i="2"/>
  <c r="IB96" i="2"/>
  <c r="IB97" i="2"/>
  <c r="HG63" i="2"/>
  <c r="HG64" i="2"/>
  <c r="HG65" i="2"/>
  <c r="HY64" i="2"/>
  <c r="HY63" i="2"/>
  <c r="HY65" i="2"/>
  <c r="HH95" i="2"/>
  <c r="HH97" i="2"/>
  <c r="HH96" i="2"/>
  <c r="IS79" i="2"/>
  <c r="Z113" i="2" s="1"/>
  <c r="Z114" i="2" s="1"/>
  <c r="IS81" i="2"/>
  <c r="IS80" i="2"/>
  <c r="GZ81" i="2"/>
  <c r="GZ79" i="2"/>
  <c r="GZ80" i="2"/>
  <c r="HN65" i="2"/>
  <c r="HN63" i="2"/>
  <c r="HN64" i="2"/>
  <c r="HO95" i="2"/>
  <c r="HO97" i="2"/>
  <c r="HO96" i="2"/>
  <c r="GD65" i="2"/>
  <c r="GD64" i="2"/>
  <c r="GD63" i="2"/>
  <c r="HM95" i="2"/>
  <c r="HM97" i="2"/>
  <c r="HM96" i="2"/>
  <c r="IJ80" i="2"/>
  <c r="IJ79" i="2"/>
  <c r="IJ81" i="2"/>
  <c r="II97" i="2"/>
  <c r="II95" i="2"/>
  <c r="II96" i="2"/>
  <c r="GS95" i="2"/>
  <c r="GS96" i="2"/>
  <c r="GS97" i="2"/>
  <c r="GI79" i="2"/>
  <c r="GI80" i="2"/>
  <c r="GI81" i="2"/>
  <c r="HY80" i="2"/>
  <c r="HY79" i="2"/>
  <c r="HY81" i="2"/>
  <c r="IP80" i="2"/>
  <c r="IP81" i="2"/>
  <c r="IP79" i="2"/>
  <c r="HK79" i="2"/>
  <c r="HK80" i="2"/>
  <c r="HK81" i="2"/>
  <c r="GT79" i="2"/>
  <c r="GT80" i="2"/>
  <c r="GT81" i="2"/>
  <c r="GO96" i="2"/>
  <c r="GO95" i="2"/>
  <c r="GO97" i="2"/>
  <c r="HD96" i="2"/>
  <c r="HD95" i="2"/>
  <c r="HD97" i="2"/>
  <c r="IM79" i="2"/>
  <c r="IM81" i="2"/>
  <c r="IM80" i="2"/>
  <c r="IE79" i="2"/>
  <c r="IE80" i="2"/>
  <c r="IE81" i="2"/>
  <c r="GG95" i="2"/>
  <c r="GG97" i="2"/>
  <c r="GG96" i="2"/>
  <c r="HV64" i="2"/>
  <c r="HV65" i="2"/>
  <c r="HV63" i="2"/>
  <c r="GJ65" i="2"/>
  <c r="GJ63" i="2"/>
  <c r="GJ64" i="2"/>
  <c r="HO63" i="2"/>
  <c r="HO65" i="2"/>
  <c r="HO64" i="2"/>
  <c r="IN63" i="2"/>
  <c r="IN65" i="2"/>
  <c r="IN64" i="2"/>
  <c r="GD81" i="2"/>
  <c r="GD79" i="2"/>
  <c r="GD80" i="2"/>
  <c r="GD96" i="2"/>
  <c r="GD97" i="2"/>
  <c r="GD95" i="2"/>
  <c r="HH80" i="2"/>
  <c r="HH81" i="2"/>
  <c r="HH79" i="2"/>
  <c r="IP96" i="2"/>
  <c r="IP95" i="2"/>
  <c r="IP97" i="2"/>
  <c r="HT81" i="2"/>
  <c r="HT79" i="2"/>
  <c r="HT80" i="2"/>
  <c r="HA81" i="2"/>
  <c r="HA79" i="2"/>
  <c r="HA80" i="2"/>
  <c r="GP95" i="2"/>
  <c r="GP96" i="2"/>
  <c r="GP97" i="2"/>
  <c r="GU79" i="2"/>
  <c r="GU80" i="2"/>
  <c r="GU81" i="2"/>
  <c r="IF95" i="2"/>
  <c r="IF96" i="2"/>
  <c r="IF97" i="2"/>
  <c r="HI95" i="2"/>
  <c r="HI97" i="2"/>
  <c r="HI96" i="2"/>
  <c r="GF64" i="2"/>
  <c r="GF65" i="2"/>
  <c r="GF63" i="2"/>
  <c r="HR81" i="2"/>
  <c r="HR79" i="2"/>
  <c r="HR80" i="2"/>
  <c r="HG95" i="2"/>
  <c r="HG96" i="2"/>
  <c r="HG97" i="2"/>
  <c r="HZ64" i="2"/>
  <c r="HZ63" i="2"/>
  <c r="HZ65" i="2"/>
  <c r="IQ64" i="2"/>
  <c r="IQ65" i="2"/>
  <c r="IQ63" i="2"/>
  <c r="HW63" i="2"/>
  <c r="HW64" i="2"/>
  <c r="HW65" i="2"/>
  <c r="IQ95" i="2"/>
  <c r="IQ97" i="2"/>
  <c r="IQ96" i="2"/>
  <c r="IR95" i="2"/>
  <c r="IR96" i="2"/>
  <c r="IR97" i="2"/>
  <c r="GM81" i="2"/>
  <c r="GM80" i="2"/>
  <c r="GM79" i="2"/>
  <c r="HM79" i="2"/>
  <c r="HM81" i="2"/>
  <c r="HM80" i="2"/>
  <c r="GK65" i="2"/>
  <c r="GK64" i="2"/>
  <c r="GK63" i="2"/>
  <c r="GV97" i="2"/>
  <c r="GV96" i="2"/>
  <c r="GV95" i="2"/>
  <c r="HC81" i="2"/>
  <c r="HC79" i="2"/>
  <c r="HC80" i="2"/>
  <c r="GY65" i="2"/>
  <c r="GY64" i="2"/>
  <c r="GY63" i="2"/>
  <c r="IM96" i="2"/>
  <c r="IM95" i="2"/>
  <c r="IM97" i="2"/>
  <c r="HX95" i="2"/>
  <c r="HX96" i="2"/>
  <c r="HX97" i="2"/>
  <c r="HB65" i="2"/>
  <c r="HB63" i="2"/>
  <c r="HB64" i="2"/>
  <c r="HS97" i="2"/>
  <c r="HS96" i="2"/>
  <c r="HS95" i="2"/>
  <c r="HU96" i="2"/>
  <c r="HU97" i="2"/>
  <c r="HU95" i="2"/>
  <c r="HU80" i="2"/>
  <c r="HU81" i="2"/>
  <c r="HU79" i="2"/>
  <c r="ID96" i="2"/>
  <c r="ID97" i="2"/>
  <c r="ID95" i="2"/>
  <c r="HV81" i="2"/>
  <c r="HV79" i="2"/>
  <c r="HV80" i="2"/>
  <c r="HW96" i="2"/>
  <c r="HW97" i="2"/>
  <c r="HW95" i="2"/>
  <c r="GW97" i="2"/>
  <c r="GW95" i="2"/>
  <c r="GW96" i="2"/>
  <c r="HD81" i="2"/>
  <c r="HD79" i="2"/>
  <c r="HD80" i="2"/>
  <c r="IN96" i="2"/>
  <c r="IN95" i="2"/>
  <c r="IN97" i="2"/>
  <c r="IB79" i="2"/>
  <c r="IB80" i="2"/>
  <c r="IB81" i="2"/>
  <c r="GX63" i="2"/>
  <c r="GX64" i="2"/>
  <c r="GX65" i="2"/>
  <c r="HF64" i="2"/>
  <c r="HF63" i="2"/>
  <c r="HF65" i="2"/>
  <c r="GB95" i="2"/>
  <c r="GB97" i="2"/>
  <c r="GB96" i="2"/>
  <c r="HL80" i="2"/>
  <c r="HL79" i="2"/>
  <c r="HL81" i="2"/>
  <c r="HD64" i="2"/>
  <c r="HD65" i="2"/>
  <c r="HD63" i="2"/>
  <c r="GB79" i="2"/>
  <c r="GB80" i="2"/>
  <c r="GB81" i="2"/>
  <c r="GT96" i="2"/>
  <c r="GT95" i="2"/>
  <c r="GT97" i="2"/>
  <c r="GY97" i="2"/>
  <c r="GY96" i="2"/>
  <c r="GY95" i="2"/>
  <c r="IS95" i="2"/>
  <c r="AF113" i="2" s="1"/>
  <c r="AF114" i="2" s="1"/>
  <c r="IS96" i="2"/>
  <c r="IS97" i="2"/>
  <c r="GG79" i="2"/>
  <c r="GG81" i="2"/>
  <c r="GG80" i="2"/>
  <c r="HV96" i="2"/>
  <c r="HV97" i="2"/>
  <c r="HV95" i="2"/>
  <c r="GG65" i="2"/>
  <c r="GG63" i="2"/>
  <c r="GG64" i="2"/>
  <c r="HB95" i="2"/>
  <c r="HB97" i="2"/>
  <c r="HB96" i="2"/>
  <c r="GX81" i="2"/>
  <c r="GX79" i="2"/>
  <c r="GX80" i="2"/>
  <c r="AX121" i="2"/>
  <c r="HQ79" i="2"/>
  <c r="HQ80" i="2"/>
  <c r="HQ81" i="2"/>
  <c r="GC95" i="2"/>
  <c r="GC96" i="2"/>
  <c r="GC97" i="2"/>
  <c r="HL64" i="2"/>
  <c r="HL63" i="2"/>
  <c r="HL65" i="2"/>
  <c r="IG63" i="2"/>
  <c r="IG65" i="2"/>
  <c r="IG64" i="2"/>
  <c r="IH95" i="2"/>
  <c r="IH97" i="2"/>
  <c r="IH96" i="2"/>
  <c r="GL81" i="2"/>
  <c r="GL80" i="2"/>
  <c r="GL79" i="2"/>
  <c r="HJ79" i="2"/>
  <c r="HJ80" i="2"/>
  <c r="HJ81" i="2"/>
  <c r="GC79" i="2"/>
  <c r="GC81" i="2"/>
  <c r="GC80" i="2"/>
  <c r="HE96" i="2"/>
  <c r="HE95" i="2"/>
  <c r="HE97" i="2"/>
  <c r="HP97" i="2"/>
  <c r="HP96" i="2"/>
  <c r="HP95" i="2"/>
  <c r="GI97" i="2"/>
  <c r="GI95" i="2"/>
  <c r="GI96" i="2"/>
  <c r="HJ65" i="2"/>
  <c r="HJ64" i="2"/>
  <c r="HJ63" i="2"/>
  <c r="GH97" i="2"/>
  <c r="GH95" i="2"/>
  <c r="GH96" i="2"/>
  <c r="IH65" i="2"/>
  <c r="IH64" i="2"/>
  <c r="IH63" i="2"/>
  <c r="HS65" i="2"/>
  <c r="HS63" i="2"/>
  <c r="HS64" i="2"/>
  <c r="GT63" i="2"/>
  <c r="GT65" i="2"/>
  <c r="GT64" i="2"/>
  <c r="HB81" i="2"/>
  <c r="HB80" i="2"/>
  <c r="HB79" i="2"/>
  <c r="GI65" i="2"/>
  <c r="GI64" i="2"/>
  <c r="GI63" i="2"/>
  <c r="IA64" i="2"/>
  <c r="IA63" i="2"/>
  <c r="IA65" i="2"/>
  <c r="HA65" i="2"/>
  <c r="HA63" i="2"/>
  <c r="HA64" i="2"/>
  <c r="GZ65" i="2"/>
  <c r="GZ63" i="2"/>
  <c r="GZ64" i="2"/>
  <c r="IE96" i="2"/>
  <c r="IE97" i="2"/>
  <c r="IE95" i="2"/>
  <c r="HS81" i="2"/>
  <c r="HS79" i="2"/>
  <c r="HS80" i="2"/>
  <c r="GY81" i="2"/>
  <c r="GY79" i="2"/>
  <c r="GY80" i="2"/>
  <c r="HI64" i="2"/>
  <c r="HI63" i="2"/>
  <c r="HI65" i="2"/>
  <c r="GW79" i="2"/>
  <c r="GW81" i="2"/>
  <c r="GW80" i="2"/>
  <c r="II65" i="2"/>
  <c r="II63" i="2"/>
  <c r="II64" i="2"/>
  <c r="HX80" i="2"/>
  <c r="HX81" i="2"/>
  <c r="HX79" i="2"/>
  <c r="GN64" i="2"/>
  <c r="GN63" i="2"/>
  <c r="GN65" i="2"/>
  <c r="GH79" i="2"/>
  <c r="GH80" i="2"/>
  <c r="GH81" i="2"/>
  <c r="IO80" i="2"/>
  <c r="IO81" i="2"/>
  <c r="IO79" i="2"/>
  <c r="GR64" i="2"/>
  <c r="GR65" i="2"/>
  <c r="GR63" i="2"/>
  <c r="GP80" i="2"/>
  <c r="GP79" i="2"/>
  <c r="GP81" i="2"/>
  <c r="IL63" i="2"/>
  <c r="IL65" i="2"/>
  <c r="IL64" i="2"/>
  <c r="GX95" i="2"/>
  <c r="GX97" i="2"/>
  <c r="GX96" i="2"/>
  <c r="HT96" i="2"/>
  <c r="HT97" i="2"/>
  <c r="HT95" i="2"/>
  <c r="HX64" i="2"/>
  <c r="HX63" i="2"/>
  <c r="HX65" i="2"/>
  <c r="HE80" i="2"/>
  <c r="HE79" i="2"/>
  <c r="HE81" i="2"/>
  <c r="GM96" i="2"/>
  <c r="GM97" i="2"/>
  <c r="GM95" i="2"/>
  <c r="IH81" i="2"/>
  <c r="IH79" i="2"/>
  <c r="IH80" i="2"/>
  <c r="GF95" i="2"/>
  <c r="GF97" i="2"/>
  <c r="GF96" i="2"/>
  <c r="IR64" i="2"/>
  <c r="IR65" i="2"/>
  <c r="IR63" i="2"/>
  <c r="IE65" i="2"/>
  <c r="IE64" i="2"/>
  <c r="IE63" i="2"/>
  <c r="IN81" i="2"/>
  <c r="IN79" i="2"/>
  <c r="IN80" i="2"/>
  <c r="HJ96" i="2"/>
  <c r="HJ95" i="2"/>
  <c r="HJ97" i="2"/>
  <c r="GS65" i="2"/>
  <c r="GS63" i="2"/>
  <c r="GS64" i="2"/>
  <c r="GQ63" i="2"/>
  <c r="GQ64" i="2"/>
  <c r="GQ65" i="2"/>
  <c r="IJ97" i="2"/>
  <c r="IJ95" i="2"/>
  <c r="IJ96" i="2"/>
  <c r="HP65" i="2"/>
  <c r="HP63" i="2"/>
  <c r="HP64" i="2"/>
  <c r="HL96" i="2"/>
  <c r="HL95" i="2"/>
  <c r="HL97" i="2"/>
  <c r="HF96" i="2"/>
  <c r="HF95" i="2"/>
  <c r="HF97" i="2"/>
  <c r="HO80" i="2"/>
  <c r="HO79" i="2"/>
  <c r="HO81" i="2"/>
  <c r="GC64" i="2"/>
  <c r="GC65" i="2"/>
  <c r="GC63" i="2"/>
  <c r="GW65" i="2"/>
  <c r="GW63" i="2"/>
  <c r="GW64" i="2"/>
  <c r="HC96" i="2"/>
  <c r="HC97" i="2"/>
  <c r="HC95" i="2"/>
  <c r="IB64" i="2"/>
  <c r="IB63" i="2"/>
  <c r="IB65" i="2"/>
  <c r="IF80" i="2"/>
  <c r="IF81" i="2"/>
  <c r="IF79" i="2"/>
  <c r="GJ81" i="2"/>
  <c r="GJ79" i="2"/>
  <c r="GJ80" i="2"/>
  <c r="GB63" i="2"/>
  <c r="GB64" i="2"/>
  <c r="GB65" i="2"/>
  <c r="HW81" i="2"/>
  <c r="HW79" i="2"/>
  <c r="HW80" i="2"/>
  <c r="IS63" i="2"/>
  <c r="T113" i="2" s="1"/>
  <c r="T114" i="2" s="1"/>
  <c r="IS64" i="2"/>
  <c r="IS65" i="2"/>
  <c r="HR65" i="2"/>
  <c r="HR63" i="2"/>
  <c r="HR64" i="2"/>
  <c r="IK63" i="2"/>
  <c r="IK65" i="2"/>
  <c r="IK64" i="2"/>
  <c r="IF65" i="2"/>
  <c r="IF63" i="2"/>
  <c r="IF64" i="2"/>
  <c r="HY95" i="2"/>
  <c r="HY96" i="2"/>
  <c r="HY97" i="2"/>
  <c r="GK97" i="2"/>
  <c r="GK95" i="2"/>
  <c r="GK96" i="2"/>
  <c r="HQ97" i="2"/>
  <c r="HQ96" i="2"/>
  <c r="HQ95" i="2"/>
  <c r="GS79" i="2"/>
  <c r="GS80" i="2"/>
  <c r="GS81" i="2"/>
  <c r="HF81" i="2"/>
  <c r="HF80" i="2"/>
  <c r="HF79" i="2"/>
  <c r="IJ65" i="2"/>
  <c r="IJ63" i="2"/>
  <c r="IJ64" i="2"/>
  <c r="HC64" i="2"/>
  <c r="HC63" i="2"/>
  <c r="HC65" i="2"/>
  <c r="HU63" i="2"/>
  <c r="HU65" i="2"/>
  <c r="HU64" i="2"/>
  <c r="IL81" i="2"/>
  <c r="IL79" i="2"/>
  <c r="IL80" i="2"/>
  <c r="HN79" i="2"/>
  <c r="HN80" i="2"/>
  <c r="HN81" i="2"/>
  <c r="HA97" i="2"/>
  <c r="HA96" i="2"/>
  <c r="HA95" i="2"/>
  <c r="GK80" i="2"/>
  <c r="GK79" i="2"/>
  <c r="GK81" i="2"/>
  <c r="GE63" i="2"/>
  <c r="GE65" i="2"/>
  <c r="GE64" i="2"/>
  <c r="ID65" i="2"/>
  <c r="ID64" i="2"/>
  <c r="ID63" i="2"/>
  <c r="IG97" i="2"/>
  <c r="IG96" i="2"/>
  <c r="IG95" i="2"/>
  <c r="GQ95" i="2"/>
  <c r="GQ96" i="2"/>
  <c r="GQ97" i="2"/>
  <c r="GV64" i="2"/>
  <c r="GV63" i="2"/>
  <c r="GV65" i="2"/>
  <c r="IK96" i="2"/>
  <c r="IK97" i="2"/>
  <c r="IK95" i="2"/>
  <c r="GU96" i="2"/>
  <c r="GU97" i="2"/>
  <c r="GU95" i="2"/>
  <c r="HT63" i="2"/>
  <c r="HT65" i="2"/>
  <c r="HT64" i="2"/>
  <c r="IK80" i="2"/>
  <c r="IK81" i="2"/>
  <c r="IK79" i="2"/>
  <c r="IQ81" i="2"/>
  <c r="IQ79" i="2"/>
  <c r="IQ80" i="2"/>
  <c r="HG80" i="2"/>
  <c r="HG81" i="2"/>
  <c r="HG79" i="2"/>
  <c r="GV79" i="2"/>
  <c r="GV81" i="2"/>
  <c r="GV80" i="2"/>
  <c r="GE97" i="2"/>
  <c r="GE96" i="2"/>
  <c r="GE95" i="2"/>
  <c r="IO95" i="2"/>
  <c r="IO97" i="2"/>
  <c r="IO96" i="2"/>
  <c r="IC79" i="2"/>
  <c r="IC81" i="2"/>
  <c r="IC80" i="2"/>
  <c r="GO63" i="2"/>
  <c r="GO64" i="2"/>
  <c r="GO65" i="2"/>
  <c r="HI80" i="2"/>
  <c r="HI81" i="2"/>
  <c r="HI79" i="2"/>
  <c r="HN97" i="2"/>
  <c r="HN95" i="2"/>
  <c r="HN96" i="2"/>
  <c r="IC63" i="2"/>
  <c r="IC64" i="2"/>
  <c r="IC65" i="2"/>
  <c r="HR95" i="2"/>
  <c r="HR97" i="2"/>
  <c r="HR96" i="2"/>
  <c r="GN80" i="2"/>
  <c r="GN81" i="2"/>
  <c r="GN79" i="2"/>
  <c r="IP64" i="2"/>
  <c r="IP63" i="2"/>
  <c r="IP65" i="2"/>
  <c r="IO63" i="2"/>
  <c r="IO65" i="2"/>
  <c r="IO64" i="2"/>
  <c r="GL95" i="2"/>
  <c r="GL97" i="2"/>
  <c r="GL96" i="2"/>
  <c r="GO80" i="2"/>
  <c r="GO81" i="2"/>
  <c r="GO79" i="2"/>
  <c r="GN96" i="2"/>
  <c r="GN95" i="2"/>
  <c r="GN97" i="2"/>
  <c r="GM63" i="2"/>
  <c r="GM64" i="2"/>
  <c r="GM65" i="2"/>
  <c r="AZ120" i="2" l="1"/>
  <c r="AZ123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<sst xmlns="http://schemas.openxmlformats.org/spreadsheetml/2006/main" count="208" uniqueCount="166">
  <si>
    <t xml:space="preserve">Fig, 5. Numerical analysis of global warming from 1850 to 2100 and return to 1960s levels. </t>
    <phoneticPr fontId="2"/>
  </si>
  <si>
    <t xml:space="preserve">Supplementary Fig. S2. Historical trends and projections for global warming components through 2100. </t>
    <phoneticPr fontId="2"/>
  </si>
  <si>
    <t>Fig. 4. Proportional relationship between cumulative CO2eq and actual surface temperature rise.</t>
    <phoneticPr fontId="2"/>
  </si>
  <si>
    <t xml:space="preserve">Fig. 6. Overview of the numerical analysis results for Scenarios 1 to 4 and prediction of CDR costs. </t>
    <phoneticPr fontId="2"/>
  </si>
  <si>
    <t>GtCO2eq/10 yrs</t>
    <phoneticPr fontId="2"/>
  </si>
  <si>
    <t>℃/10 yrs</t>
    <phoneticPr fontId="2"/>
  </si>
  <si>
    <t>℃/10 yrs (2035-2070)</t>
    <phoneticPr fontId="2"/>
  </si>
  <si>
    <t>GtCO2eq/yr</t>
    <phoneticPr fontId="2"/>
  </si>
  <si>
    <t>CDR1960s/CDR1.5℃</t>
    <phoneticPr fontId="2"/>
  </si>
  <si>
    <t>Highest temp ℃</t>
    <phoneticPr fontId="2"/>
  </si>
  <si>
    <t>CDR1960s</t>
    <phoneticPr fontId="2"/>
  </si>
  <si>
    <t>CDR1.5℃</t>
    <phoneticPr fontId="2"/>
  </si>
  <si>
    <t>CN year</t>
    <phoneticPr fontId="2"/>
  </si>
  <si>
    <t>Scenario Abs=1.1%</t>
    <phoneticPr fontId="2"/>
  </si>
  <si>
    <t>0.9±0.23%</t>
    <phoneticPr fontId="2"/>
  </si>
  <si>
    <t>Variable names and definitions</t>
    <phoneticPr fontId="2"/>
  </si>
  <si>
    <t>GtCO2eq</t>
    <phoneticPr fontId="2"/>
  </si>
  <si>
    <t>Various constant values</t>
    <phoneticPr fontId="2"/>
  </si>
  <si>
    <t>NAb</t>
    <phoneticPr fontId="2"/>
  </si>
  <si>
    <t>NAa</t>
    <phoneticPr fontId="2"/>
  </si>
  <si>
    <t>CHc</t>
    <phoneticPr fontId="2"/>
  </si>
  <si>
    <t>CHb</t>
    <phoneticPr fontId="2"/>
  </si>
  <si>
    <t>CHa</t>
    <phoneticPr fontId="2"/>
  </si>
  <si>
    <t>CCd</t>
    <phoneticPr fontId="2"/>
  </si>
  <si>
    <t>CCc</t>
    <phoneticPr fontId="2"/>
  </si>
  <si>
    <t>CCb</t>
    <phoneticPr fontId="2"/>
  </si>
  <si>
    <t>CCa</t>
    <phoneticPr fontId="2"/>
  </si>
  <si>
    <t>CGd</t>
    <phoneticPr fontId="2"/>
  </si>
  <si>
    <t>CGc</t>
    <phoneticPr fontId="2"/>
  </si>
  <si>
    <t>CGb</t>
    <phoneticPr fontId="2"/>
  </si>
  <si>
    <t>CGa</t>
    <phoneticPr fontId="2"/>
  </si>
  <si>
    <t>Abs/CCaLO</t>
    <phoneticPr fontId="2"/>
  </si>
  <si>
    <t>LCC</t>
    <phoneticPr fontId="2"/>
  </si>
  <si>
    <t>UCC</t>
    <phoneticPr fontId="2"/>
  </si>
  <si>
    <t>CDR4b</t>
    <phoneticPr fontId="2"/>
  </si>
  <si>
    <t>CDR4a</t>
    <phoneticPr fontId="2"/>
  </si>
  <si>
    <t>CDR3b</t>
    <phoneticPr fontId="2"/>
  </si>
  <si>
    <t>CDR3a</t>
    <phoneticPr fontId="2"/>
  </si>
  <si>
    <t>CDR2b</t>
    <phoneticPr fontId="2"/>
  </si>
  <si>
    <t>CDR2a</t>
    <phoneticPr fontId="2"/>
  </si>
  <si>
    <t>CDR1b</t>
    <phoneticPr fontId="2"/>
  </si>
  <si>
    <t>CDR1a</t>
    <phoneticPr fontId="2"/>
  </si>
  <si>
    <t>CCaLO/Abs</t>
    <phoneticPr fontId="2"/>
  </si>
  <si>
    <t>TCREup</t>
    <phoneticPr fontId="2"/>
  </si>
  <si>
    <t>CrFF</t>
    <phoneticPr fontId="2"/>
  </si>
  <si>
    <t>EaT</t>
    <phoneticPr fontId="2"/>
  </si>
  <si>
    <t>CCeT</t>
    <phoneticPr fontId="2"/>
  </si>
  <si>
    <t>GhgT</t>
    <phoneticPr fontId="2"/>
  </si>
  <si>
    <t>GaT</t>
    <phoneticPr fontId="2"/>
  </si>
  <si>
    <t>CO2T</t>
    <phoneticPr fontId="2"/>
  </si>
  <si>
    <t>CaT</t>
    <phoneticPr fontId="2"/>
  </si>
  <si>
    <t>AaT</t>
    <phoneticPr fontId="2"/>
  </si>
  <si>
    <t>Various constant</t>
    <phoneticPr fontId="2"/>
  </si>
  <si>
    <t>Parameters for N2O</t>
    <phoneticPr fontId="2"/>
  </si>
  <si>
    <t>Parameters for CH4</t>
    <phoneticPr fontId="2"/>
  </si>
  <si>
    <t>Parameters for cululative CO2e</t>
    <phoneticPr fontId="2"/>
  </si>
  <si>
    <t>Lower temperature rise retuning to 1960s</t>
    <phoneticPr fontId="2"/>
  </si>
  <si>
    <t>Upper temperature rise retuning to 1960s</t>
    <phoneticPr fontId="2"/>
  </si>
  <si>
    <t>Lower limit temperature rise without mitigation</t>
    <phoneticPr fontId="2"/>
  </si>
  <si>
    <t>Upper limit temperature rise without mitigation</t>
    <phoneticPr fontId="2"/>
  </si>
  <si>
    <t>Scenario 4</t>
    <phoneticPr fontId="2"/>
  </si>
  <si>
    <t>Scenario 3</t>
    <phoneticPr fontId="2"/>
  </si>
  <si>
    <t>Scenario 2</t>
    <phoneticPr fontId="2"/>
  </si>
  <si>
    <t>Scenario 1</t>
    <phoneticPr fontId="2"/>
  </si>
  <si>
    <t>Calculated from the approximate formula based on actual temp rise in 1850-2022</t>
    <phoneticPr fontId="2"/>
  </si>
  <si>
    <t>Lower bound of the annual temperature anomaly (95% confidence interval)</t>
  </si>
  <si>
    <t>Upper bound of the annual temperature anomaly (95% confidence interval)</t>
  </si>
  <si>
    <t>Global average temperature anomaly relative to 1961-1990</t>
  </si>
  <si>
    <t>Actual surface temperature rice rarative to 1850－1900 (℃)</t>
    <phoneticPr fontId="2"/>
  </si>
  <si>
    <t>Global surface temperature rise (℃)</t>
    <phoneticPr fontId="2"/>
  </si>
  <si>
    <t>Land and ocean absorption rate</t>
    <phoneticPr fontId="2"/>
  </si>
  <si>
    <t>Total primary energy TPE (PWH/year)</t>
    <phoneticPr fontId="2"/>
  </si>
  <si>
    <t>　Renewables</t>
    <phoneticPr fontId="2"/>
  </si>
  <si>
    <t>　Hydropower</t>
    <phoneticPr fontId="2"/>
  </si>
  <si>
    <t>　Nuclear</t>
    <phoneticPr fontId="2"/>
  </si>
  <si>
    <t>Fossil fuels energy FFE (PWh/year)</t>
    <phoneticPr fontId="2"/>
  </si>
  <si>
    <t>　Natural gas</t>
    <phoneticPr fontId="2"/>
  </si>
  <si>
    <t>　Oil</t>
    <phoneticPr fontId="2"/>
  </si>
  <si>
    <t>　Coal</t>
    <phoneticPr fontId="2"/>
  </si>
  <si>
    <t>　Traditional biomass</t>
    <phoneticPr fontId="2"/>
  </si>
  <si>
    <t>Energy source equivalent to electricity (PWh/year)</t>
    <phoneticPr fontId="2"/>
  </si>
  <si>
    <t>Inferred cumulative sink fraction of emissions from 1850</t>
    <phoneticPr fontId="2"/>
  </si>
  <si>
    <t>Year</t>
  </si>
  <si>
    <t>Year since 1850</t>
    <phoneticPr fontId="2"/>
  </si>
  <si>
    <t xml:space="preserve">Fig. 1.  World’s total primary energy consumption and energy sources from 1850 to 2023, with values forecast until 2100. </t>
    <phoneticPr fontId="2"/>
  </si>
  <si>
    <t>https://ourworldindata.org/grapher/global-primary-energy</t>
    <phoneticPr fontId="2"/>
  </si>
  <si>
    <r>
      <rPr>
        <b/>
        <sz val="11"/>
        <color theme="1"/>
        <rFont val="游ゴシック"/>
        <family val="3"/>
        <charset val="128"/>
        <scheme val="minor"/>
      </rPr>
      <t>Source</t>
    </r>
    <r>
      <rPr>
        <sz val="11"/>
        <color theme="1"/>
        <rFont val="游ゴシック"/>
        <family val="2"/>
        <charset val="128"/>
        <scheme val="minor"/>
      </rPr>
      <t>: Global direct primary energy consumption</t>
    </r>
    <phoneticPr fontId="2"/>
  </si>
  <si>
    <t>IEA, World Energy Outlook 2024, World electricity generation in the Stated Policies Scenario (STEPS), 2010-2035</t>
    <phoneticPr fontId="2"/>
  </si>
  <si>
    <t>https://www.iea.org/reports/world-energy-outlook-2024/executive-summary</t>
    <phoneticPr fontId="2"/>
  </si>
  <si>
    <r>
      <rPr>
        <b/>
        <sz val="11"/>
        <color theme="1"/>
        <rFont val="游ゴシック"/>
        <family val="3"/>
        <charset val="128"/>
        <scheme val="minor"/>
      </rPr>
      <t>Source</t>
    </r>
    <r>
      <rPr>
        <sz val="11"/>
        <color theme="1"/>
        <rFont val="游ゴシック"/>
        <family val="2"/>
        <charset val="128"/>
        <scheme val="minor"/>
      </rPr>
      <t>: Our World in Data, Greenhouse gas emissions</t>
    </r>
    <phoneticPr fontId="2"/>
  </si>
  <si>
    <t>https://ourworldindata.org/greenhouse-gas-emissions</t>
    <phoneticPr fontId="2"/>
  </si>
  <si>
    <r>
      <rPr>
        <b/>
        <sz val="11"/>
        <color theme="1"/>
        <rFont val="游ゴシック"/>
        <family val="3"/>
        <charset val="128"/>
        <scheme val="minor"/>
      </rPr>
      <t>Source</t>
    </r>
    <r>
      <rPr>
        <sz val="11"/>
        <color theme="1"/>
        <rFont val="游ゴシック"/>
        <family val="2"/>
        <charset val="128"/>
        <scheme val="minor"/>
      </rPr>
      <t>: Our World in Data, Global average land-sea temperature anomaly relative to the 1961-1990 average temperature baseline.</t>
    </r>
    <phoneticPr fontId="2"/>
  </si>
  <si>
    <t>https://ourworldindata.org/grapher/temperature-anomaly</t>
    <phoneticPr fontId="2"/>
  </si>
  <si>
    <r>
      <rPr>
        <b/>
        <sz val="11"/>
        <color theme="1"/>
        <rFont val="游ゴシック"/>
        <family val="3"/>
        <charset val="128"/>
        <scheme val="minor"/>
      </rPr>
      <t>Abs</t>
    </r>
    <r>
      <rPr>
        <sz val="11"/>
        <color theme="1"/>
        <rFont val="游ゴシック"/>
        <family val="3"/>
        <charset val="128"/>
        <scheme val="minor"/>
      </rPr>
      <t>: Absorption rate (Abs=CCaLO)</t>
    </r>
    <phoneticPr fontId="2"/>
  </si>
  <si>
    <t>Traditional clen energy TCE (PWh/year)</t>
    <phoneticPr fontId="2"/>
  </si>
  <si>
    <r>
      <t>Temperature rise from approximate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</t>
    </r>
    <phoneticPr fontId="2"/>
  </si>
  <si>
    <t>Global average temperature anomaly relative to 1850-1900</t>
    <phoneticPr fontId="2"/>
  </si>
  <si>
    <t>Carbon neutrally by 2035</t>
    <phoneticPr fontId="2"/>
  </si>
  <si>
    <t>Replace FFE (PWh/year) wiyh CFE by 2035</t>
    <phoneticPr fontId="2"/>
  </si>
  <si>
    <t>Mean temperature rise reduced by CDR1a</t>
    <phoneticPr fontId="2"/>
  </si>
  <si>
    <t>Maen temperature rise retuning to 1960s</t>
    <phoneticPr fontId="2"/>
  </si>
  <si>
    <t>Replace FFE (PWh/year) wiyh CFE by 2050</t>
    <phoneticPr fontId="2"/>
  </si>
  <si>
    <t>Mean temperature rise reduced by CDR2a</t>
    <phoneticPr fontId="2"/>
  </si>
  <si>
    <t>Replace FFE (PWh/year) wiyh CFE by 2070</t>
    <phoneticPr fontId="2"/>
  </si>
  <si>
    <t>Mean temperature rise reduced by CDR3a</t>
    <phoneticPr fontId="2"/>
  </si>
  <si>
    <t>Return to 1.5℃ in 2100 from 2050 by CDR4a</t>
    <phoneticPr fontId="2"/>
  </si>
  <si>
    <t>Return to the 1960s temperature rise by 2100 from 2050 by CDR4b</t>
    <phoneticPr fontId="2"/>
  </si>
  <si>
    <r>
      <t>Annual GHG emissions (GtCO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eq)
(t-CO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e)</t>
    </r>
    <phoneticPr fontId="2"/>
  </si>
  <si>
    <r>
      <t>Annual nitrous oxide (N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O) emissions in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・equivalents (GtCO2e)</t>
    </r>
    <phoneticPr fontId="2"/>
  </si>
  <si>
    <r>
      <t>Annual methane (CH</t>
    </r>
    <r>
      <rPr>
        <vertAlign val="subscript"/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) emissions in CO2・equivalents (GtCO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eq)</t>
    </r>
    <phoneticPr fontId="2"/>
  </si>
  <si>
    <r>
      <t>Annual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・emissions (GtCO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)</t>
    </r>
    <phoneticPr fontId="2"/>
  </si>
  <si>
    <r>
      <t>Annual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emissions from fossil fuels (GtCO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)</t>
    </r>
    <phoneticPr fontId="2"/>
  </si>
  <si>
    <r>
      <t>Annual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emissions from non-fossil fuels (Gt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)</t>
    </r>
    <phoneticPr fontId="2"/>
  </si>
  <si>
    <r>
      <t>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 factor for fossil fuels(GtCO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/PWh)</t>
    </r>
    <phoneticPr fontId="2"/>
  </si>
  <si>
    <r>
      <t>Percentage of nitrous oxide (N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O) in GHG</t>
    </r>
    <phoneticPr fontId="2"/>
  </si>
  <si>
    <r>
      <t>Percentage of methane (CH</t>
    </r>
    <r>
      <rPr>
        <vertAlign val="subscript"/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) in GHG</t>
    </r>
    <phoneticPr fontId="2"/>
  </si>
  <si>
    <r>
      <t>Percentage of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in GHG</t>
    </r>
    <phoneticPr fontId="2"/>
  </si>
  <si>
    <r>
      <t>Cumulative N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O and CH</t>
    </r>
    <r>
      <rPr>
        <vertAlign val="subscript"/>
        <sz val="11"/>
        <color theme="1"/>
        <rFont val="游ゴシック"/>
        <family val="3"/>
        <charset val="128"/>
        <scheme val="minor"/>
      </rPr>
      <t>4</t>
    </r>
    <r>
      <rPr>
        <sz val="11"/>
        <color theme="1"/>
        <rFont val="游ゴシック"/>
        <family val="3"/>
        <charset val="128"/>
        <scheme val="minor"/>
      </rPr>
      <t>(GtCO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eq)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</si>
  <si>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emissions from non-fossil fuel sources (GtCO2)</t>
    </r>
    <phoneticPr fontId="2"/>
  </si>
  <si>
    <r>
      <t>Mean cumulative GtCO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approximate formula used after 2023</t>
    </r>
    <phoneticPr fontId="2"/>
  </si>
  <si>
    <r>
      <t>Upper limit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without mitigation</t>
    </r>
    <phoneticPr fontId="2"/>
  </si>
  <si>
    <r>
      <t>Lower limit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without mitigation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</si>
  <si>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(GtCO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)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</si>
  <si>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absorbed by land and ocean</t>
    </r>
    <phoneticPr fontId="2"/>
  </si>
  <si>
    <r>
      <t>Mean tepmerature rise based on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eq(℃)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</si>
  <si>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from approximate equation</t>
    </r>
    <phoneticPr fontId="2"/>
  </si>
  <si>
    <r>
      <t>Required CFE using NH</t>
    </r>
    <r>
      <rPr>
        <vertAlign val="subscript"/>
        <sz val="11"/>
        <color theme="1"/>
        <rFont val="游ゴシック"/>
        <family val="3"/>
        <charset val="128"/>
        <scheme val="minor"/>
      </rPr>
      <t>3</t>
    </r>
    <r>
      <rPr>
        <sz val="11"/>
        <color theme="1"/>
        <rFont val="游ゴシック"/>
        <family val="3"/>
        <charset val="128"/>
        <scheme val="minor"/>
      </rPr>
      <t xml:space="preserve"> (PWh/year) to achieve by 2035</t>
    </r>
    <phoneticPr fontId="2"/>
  </si>
  <si>
    <r>
      <t>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emissions from FFE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</si>
  <si>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phoneticPr fontId="2"/>
  </si>
  <si>
    <r>
      <t>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absorbed by land and ocean</t>
    </r>
    <phoneticPr fontId="2"/>
  </si>
  <si>
    <r>
      <t>Mean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</t>
    </r>
    <phoneticPr fontId="2"/>
  </si>
  <si>
    <r>
      <t>Mean temperature rise based on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</t>
    </r>
    <phoneticPr fontId="2"/>
  </si>
  <si>
    <r>
      <t>Upper temperature rise based on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</t>
    </r>
    <phoneticPr fontId="2"/>
  </si>
  <si>
    <r>
      <t>Lower temperature rise based on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</si>
  <si>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reduced by CDR1a-based overshoot reduction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</si>
  <si>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to return to 1960s temp by 2100</t>
    </r>
    <phoneticPr fontId="2"/>
  </si>
  <si>
    <r>
      <t>SSP1-19</t>
    </r>
    <r>
      <rPr>
        <sz val="11"/>
        <color theme="1"/>
        <rFont val="游ゴシック"/>
        <family val="3"/>
        <charset val="128"/>
        <scheme val="minor"/>
      </rPr>
      <t>: Carbon neutrally by 2050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</si>
  <si>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reduced by CDR2a-based overshoot reduction</t>
    </r>
    <phoneticPr fontId="2"/>
  </si>
  <si>
    <r>
      <t>SSP1-2.6</t>
    </r>
    <r>
      <rPr>
        <sz val="11"/>
        <color theme="1"/>
        <rFont val="游ゴシック"/>
        <family val="3"/>
        <charset val="128"/>
        <scheme val="minor"/>
      </rPr>
      <t>: Carbon neutrally by 2070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</si>
  <si>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reduced by CDR3a-based overshoot reduction</t>
    </r>
    <phoneticPr fontId="2"/>
  </si>
  <si>
    <r>
      <t xml:space="preserve">SSP3-7.0: </t>
    </r>
    <r>
      <rPr>
        <sz val="11"/>
        <color theme="1"/>
        <rFont val="游ゴシック"/>
        <family val="3"/>
        <charset val="128"/>
        <scheme val="minor"/>
      </rPr>
      <t>GHGemissions double by 2100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</si>
  <si>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for returning 1.5℃ in 2100 from 2050 by CDR</t>
    </r>
    <phoneticPr fontId="2"/>
  </si>
  <si>
    <r>
      <t>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to return to 1.5℃ in 2100 from 2050 by CDR4a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</si>
  <si>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AaT</t>
    </r>
    <r>
      <rPr>
        <sz val="11"/>
        <color theme="1"/>
        <rFont val="游ゴシック"/>
        <family val="3"/>
        <charset val="128"/>
        <scheme val="minor"/>
      </rPr>
      <t>: Average temperature rise between 1850 and 1900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</si>
  <si>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CaT</t>
    </r>
    <r>
      <rPr>
        <sz val="11"/>
        <color theme="1"/>
        <rFont val="游ゴシック"/>
        <family val="3"/>
        <charset val="128"/>
        <scheme val="minor"/>
      </rPr>
      <t>: 1850-1900 reference temperature correction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</si>
  <si>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CO2T</t>
    </r>
    <r>
      <rPr>
        <sz val="11"/>
        <color theme="1"/>
        <rFont val="游ゴシック"/>
        <family val="3"/>
        <charset val="128"/>
        <scheme val="minor"/>
      </rPr>
      <t>: TCRE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emissions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</si>
  <si>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CrFF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emissions are caused by the burning of FFE, which account for 86 [81-91]%, and the remainder is caused by changes in land use and land management land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</si>
  <si>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GaT</t>
    </r>
    <r>
      <rPr>
        <sz val="11"/>
        <color theme="1"/>
        <rFont val="游ゴシック"/>
        <family val="3"/>
        <charset val="128"/>
        <scheme val="minor"/>
      </rPr>
      <t>: Temperature rise from cumulative GHG (CO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eq) corrected for 1850-190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</si>
  <si>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GhgT</t>
    </r>
    <r>
      <rPr>
        <sz val="11"/>
        <color theme="1"/>
        <rFont val="游ゴシック"/>
        <family val="3"/>
        <charset val="128"/>
        <scheme val="minor"/>
      </rPr>
      <t>: TCRE from cumulative GHG (CO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eq) emissions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</si>
  <si>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CCeT</t>
    </r>
    <r>
      <rPr>
        <sz val="11"/>
        <color theme="1"/>
        <rFont val="游ゴシック"/>
        <family val="3"/>
        <charset val="128"/>
        <scheme val="minor"/>
      </rPr>
      <t>: TCRE for matching temp rise it in 2022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</si>
  <si>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EaT</t>
    </r>
    <r>
      <rPr>
        <sz val="11"/>
        <color theme="1"/>
        <rFont val="游ゴシック"/>
        <family val="3"/>
        <charset val="128"/>
        <scheme val="minor"/>
      </rPr>
      <t>: 1850-1900 reference temperature correction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</si>
  <si>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CrFF</t>
    </r>
    <r>
      <rPr>
        <sz val="11"/>
        <color theme="1"/>
        <rFont val="游ゴシック"/>
        <family val="3"/>
        <charset val="128"/>
        <scheme val="minor"/>
      </rPr>
      <t>: Percentage of FFE in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emissions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</si>
  <si>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TCRE</t>
    </r>
    <r>
      <rPr>
        <sz val="11"/>
        <color theme="1"/>
        <rFont val="游ゴシック"/>
        <family val="3"/>
        <charset val="128"/>
        <scheme val="minor"/>
      </rPr>
      <t>: the transient climate response to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emissions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</si>
  <si>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TCREup</t>
    </r>
    <r>
      <rPr>
        <sz val="11"/>
        <color theme="1"/>
        <rFont val="游ゴシック"/>
        <family val="3"/>
        <charset val="128"/>
        <scheme val="minor"/>
      </rPr>
      <t>: As a result of deep-sea heat and carbon inertia, TCRE increases by about 10% during the transition from positive emissions to negative emissions (CDR)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</si>
  <si>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CCaLO</t>
    </r>
    <r>
      <rPr>
        <sz val="11"/>
        <color theme="1"/>
        <rFont val="游ゴシック"/>
        <family val="3"/>
        <charset val="128"/>
        <scheme val="minor"/>
      </rPr>
      <t>: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 xml:space="preserve"> absorption factor by land and oceans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</si>
  <si>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CDR1a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reduction due to overshoot in Scenario 1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</si>
  <si>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CDR1b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reduction required to return to 1960s temperature rese by 2100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</si>
  <si>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CDR2a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reduction due to overshoot in Scenario 2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</si>
  <si>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CDR2b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reduction required to return to 1960s temperature rese by 2100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</si>
  <si>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CDR3a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reduction due to overshoot in Scenario 3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</si>
  <si>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CDR3b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reduction required to return to 1960s temperature rese by 2100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</si>
  <si>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CDR4a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reduction for returning 1.5℃ by 2100 in Scenario 4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</si>
  <si>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CDR4b</t>
    </r>
    <r>
      <rPr>
        <sz val="11"/>
        <color theme="1"/>
        <rFont val="游ゴシック"/>
        <family val="3"/>
        <charset val="128"/>
        <scheme val="minor"/>
      </rPr>
      <t>: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 reduction required to return to 1960s temperature rese by 2100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</si>
  <si>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UCC</t>
    </r>
    <r>
      <rPr>
        <sz val="11"/>
        <color theme="1"/>
        <rFont val="游ゴシック"/>
        <family val="3"/>
        <charset val="128"/>
        <scheme val="minor"/>
      </rPr>
      <t>: Upper limit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eq, 95%</t>
    </r>
    <phoneticPr fontId="2"/>
  </si>
  <si>
    <r>
      <rPr>
        <b/>
        <sz val="11"/>
        <color theme="1"/>
        <rFont val="游ゴシック"/>
        <family val="3"/>
        <charset val="128"/>
        <scheme val="minor"/>
      </rPr>
      <t>LCC</t>
    </r>
    <r>
      <rPr>
        <sz val="11"/>
        <color theme="1"/>
        <rFont val="游ゴシック"/>
        <family val="3"/>
        <charset val="128"/>
        <scheme val="minor"/>
      </rPr>
      <t>: Lower limit cumulative CO</t>
    </r>
    <r>
      <rPr>
        <vertAlign val="subscript"/>
        <sz val="11"/>
        <color theme="1"/>
        <rFont val="游ゴシック"/>
        <family val="3"/>
        <charset val="128"/>
        <scheme val="minor"/>
      </rPr>
      <t>2</t>
    </r>
    <r>
      <rPr>
        <sz val="11"/>
        <color theme="1"/>
        <rFont val="游ゴシック"/>
        <family val="3"/>
        <charset val="128"/>
        <scheme val="minor"/>
      </rPr>
      <t>eq. 5%</t>
    </r>
    <phoneticPr fontId="2"/>
  </si>
  <si>
    <r>
      <t>Greenhouse gases (GtCO</t>
    </r>
    <r>
      <rPr>
        <b/>
        <vertAlign val="subscript"/>
        <sz val="11"/>
        <color theme="1"/>
        <rFont val="游ゴシック"/>
        <family val="3"/>
        <charset val="128"/>
        <scheme val="minor"/>
      </rPr>
      <t>2</t>
    </r>
    <r>
      <rPr>
        <b/>
        <sz val="11"/>
        <color theme="1"/>
        <rFont val="游ゴシック"/>
        <family val="3"/>
        <charset val="128"/>
        <scheme val="minor"/>
      </rPr>
      <t>eq)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</si>
</sst>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176" formatCode="0_ "/>
    <numFmt numFmtId="177" formatCode="0.0000_ "/>
    <numFmt numFmtId="178" formatCode="0.0%"/>
    <numFmt numFmtId="179" formatCode="0.0_ "/>
    <numFmt numFmtId="180" formatCode="0.00_ "/>
    <numFmt numFmtId="181" formatCode="0.00_);[Red]\(0.00\)"/>
    <numFmt numFmtId="182" formatCode="0.0_);[Red]\(0.0\)"/>
    <numFmt numFmtId="183" formatCode="0.000_ "/>
    <numFmt numFmtId="184" formatCode="0.000_);[Red]\(0.000\)"/>
    <numFmt numFmtId="185" formatCode="#,##0_);[Red]\(#,##0\)"/>
    <numFmt numFmtId="186" formatCode="0.000_ ;[Red]\-0.000\ "/>
    <numFmt numFmtId="187" formatCode="0.0000_);[Red]\(0.0000\)"/>
    <numFmt numFmtId="188" formatCode="0.000000_ ;[Red]\-0.000000\ "/>
    <numFmt numFmtId="189" formatCode="0.0000_ ;[Red]\-0.0000\ "/>
    <numFmt numFmtId="190" formatCode="0.000000_);[Red]\(0.000000\)"/>
    <numFmt numFmtId="191" formatCode="0_);[Red]\(0\)"/>
    <numFmt numFmtId="192" formatCode="#,##0.0_ "/>
    <numFmt numFmtId="193" formatCode="0.000%"/>
    <numFmt numFmtId="194" formatCode="0.00000%"/>
  </numFmts>
  <fonts count="16"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  <scheme val="minor"/>
    </font>
    <font>
      <sz val="11"/>
      <color rgb="FF0070C0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rgb="FF0070C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vertAlign val="subscript"/>
      <sz val="11"/>
      <color theme="1"/>
      <name val="游ゴシック"/>
      <family val="3"/>
      <charset val="128"/>
      <scheme val="minor"/>
    </font>
    <font>
      <b/>
      <vertAlign val="subscript"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181" fontId="10" fillId="0" borderId="0" xfId="0" applyNumberFormat="1" applyFont="1">
      <alignment vertical="center"/>
    </xf>
    <xf numFmtId="181" fontId="0" fillId="0" borderId="0" xfId="0" applyNumberFormat="1">
      <alignment vertical="center"/>
    </xf>
    <xf numFmtId="184" fontId="0" fillId="0" borderId="0" xfId="0" applyNumberFormat="1">
      <alignment vertical="center"/>
    </xf>
    <xf numFmtId="181" fontId="3" fillId="0" borderId="0" xfId="0" quotePrefix="1" applyNumberFormat="1" applyFont="1">
      <alignment vertical="center"/>
    </xf>
    <xf numFmtId="181" fontId="4" fillId="0" borderId="0" xfId="0" applyNumberFormat="1" applyFont="1">
      <alignment vertical="center"/>
    </xf>
    <xf numFmtId="181" fontId="0" fillId="0" borderId="0" xfId="0" applyNumberFormat="1" applyAlignment="1">
      <alignment horizontal="right" vertical="center"/>
    </xf>
    <xf numFmtId="181" fontId="0" fillId="0" borderId="0" xfId="0" quotePrefix="1" applyNumberFormat="1">
      <alignment vertical="center"/>
    </xf>
    <xf numFmtId="181" fontId="4" fillId="0" borderId="0" xfId="0" applyNumberFormat="1" applyFont="1" applyAlignment="1">
      <alignment horizontal="left" vertical="center"/>
    </xf>
    <xf numFmtId="180" fontId="0" fillId="0" borderId="0" xfId="0" applyNumberFormat="1">
      <alignment vertical="center"/>
    </xf>
    <xf numFmtId="181" fontId="4" fillId="0" borderId="0" xfId="0" applyNumberFormat="1" applyFont="1" applyAlignment="1">
      <alignment horizontal="left" vertical="center" wrapText="1"/>
    </xf>
    <xf numFmtId="181" fontId="4" fillId="0" borderId="0" xfId="0" quotePrefix="1" applyNumberFormat="1" applyFont="1" applyAlignment="1">
      <alignment horizontal="left" vertical="center" wrapText="1"/>
    </xf>
    <xf numFmtId="181" fontId="3" fillId="0" borderId="0" xfId="0" applyNumberFormat="1" applyFont="1">
      <alignment vertical="center"/>
    </xf>
    <xf numFmtId="184" fontId="0" fillId="0" borderId="0" xfId="0" quotePrefix="1" applyNumberFormat="1">
      <alignment vertical="center"/>
    </xf>
    <xf numFmtId="181" fontId="3" fillId="0" borderId="0" xfId="0" applyNumberFormat="1" applyFont="1" applyAlignment="1">
      <alignment horizontal="left" vertical="center"/>
    </xf>
    <xf numFmtId="181" fontId="11" fillId="0" borderId="0" xfId="0" applyNumberFormat="1" applyFont="1">
      <alignment vertical="center"/>
    </xf>
    <xf numFmtId="191" fontId="0" fillId="0" borderId="0" xfId="0" applyNumberFormat="1">
      <alignment vertical="center"/>
    </xf>
    <xf numFmtId="187" fontId="0" fillId="0" borderId="0" xfId="0" applyNumberFormat="1">
      <alignment vertical="center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4" fillId="0" borderId="0" xfId="0" applyFont="1">
      <alignment vertical="center"/>
    </xf>
    <xf numFmtId="0" fontId="13" fillId="0" borderId="0" xfId="1" applyFill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 wrapText="1"/>
    </xf>
    <xf numFmtId="193" fontId="0" fillId="0" borderId="0" xfId="0" applyNumberFormat="1">
      <alignment vertical="center"/>
    </xf>
    <xf numFmtId="0" fontId="13" fillId="0" borderId="0" xfId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quotePrefix="1">
      <alignment vertical="center"/>
    </xf>
    <xf numFmtId="192" fontId="0" fillId="0" borderId="0" xfId="0" applyNumberFormat="1">
      <alignment vertical="center"/>
    </xf>
    <xf numFmtId="0" fontId="1" fillId="0" borderId="0" xfId="0" applyFont="1">
      <alignment vertical="center"/>
    </xf>
    <xf numFmtId="181" fontId="1" fillId="0" borderId="0" xfId="0" applyNumberFormat="1" applyFont="1">
      <alignment vertical="center"/>
    </xf>
    <xf numFmtId="0" fontId="0" fillId="0" borderId="0" xfId="0" applyAlignment="1">
      <alignment horizontal="center" vertical="center"/>
    </xf>
    <xf numFmtId="181" fontId="8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178" fontId="7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84" fontId="0" fillId="0" borderId="0" xfId="0" applyNumberFormat="1" applyAlignment="1">
      <alignment horizontal="center" vertical="center"/>
    </xf>
    <xf numFmtId="9" fontId="0" fillId="0" borderId="0" xfId="0" applyNumberFormat="1">
      <alignment vertical="center"/>
    </xf>
    <xf numFmtId="0" fontId="7" fillId="0" borderId="0" xfId="0" applyFont="1" applyAlignment="1">
      <alignment horizontal="center" vertical="center"/>
    </xf>
    <xf numFmtId="185" fontId="0" fillId="0" borderId="0" xfId="0" applyNumberFormat="1">
      <alignment vertical="center"/>
    </xf>
    <xf numFmtId="190" fontId="3" fillId="0" borderId="0" xfId="0" applyNumberFormat="1" applyFont="1" applyAlignment="1">
      <alignment horizontal="center" vertical="center"/>
    </xf>
    <xf numFmtId="187" fontId="6" fillId="0" borderId="0" xfId="0" applyNumberFormat="1" applyFont="1">
      <alignment vertical="center"/>
    </xf>
    <xf numFmtId="178" fontId="0" fillId="0" borderId="0" xfId="0" applyNumberFormat="1">
      <alignment vertical="center"/>
    </xf>
    <xf numFmtId="190" fontId="0" fillId="0" borderId="0" xfId="0" applyNumberFormat="1">
      <alignment vertical="center"/>
    </xf>
    <xf numFmtId="186" fontId="0" fillId="0" borderId="0" xfId="0" applyNumberFormat="1" applyAlignment="1">
      <alignment vertical="center" wrapText="1"/>
    </xf>
    <xf numFmtId="189" fontId="0" fillId="0" borderId="0" xfId="0" applyNumberFormat="1">
      <alignment vertical="center"/>
    </xf>
    <xf numFmtId="186" fontId="0" fillId="0" borderId="0" xfId="0" applyNumberFormat="1">
      <alignment vertical="center"/>
    </xf>
    <xf numFmtId="186" fontId="4" fillId="0" borderId="0" xfId="0" applyNumberFormat="1" applyFont="1" applyAlignment="1">
      <alignment horizontal="left" vertical="center"/>
    </xf>
    <xf numFmtId="188" fontId="0" fillId="0" borderId="0" xfId="0" applyNumberFormat="1">
      <alignment vertical="center"/>
    </xf>
    <xf numFmtId="178" fontId="4" fillId="0" borderId="0" xfId="0" applyNumberFormat="1" applyFont="1" applyAlignment="1">
      <alignment horizontal="right" vertical="center"/>
    </xf>
    <xf numFmtId="10" fontId="0" fillId="0" borderId="0" xfId="0" applyNumberFormat="1">
      <alignment vertical="center"/>
    </xf>
    <xf numFmtId="194" fontId="0" fillId="0" borderId="0" xfId="0" applyNumberFormat="1">
      <alignment vertical="center"/>
    </xf>
    <xf numFmtId="178" fontId="5" fillId="0" borderId="0" xfId="0" applyNumberFormat="1" applyFont="1">
      <alignment vertical="center"/>
    </xf>
    <xf numFmtId="186" fontId="0" fillId="0" borderId="0" xfId="0" applyNumberFormat="1" applyAlignment="1">
      <alignment horizontal="right" vertical="center"/>
    </xf>
    <xf numFmtId="177" fontId="4" fillId="0" borderId="0" xfId="0" applyNumberFormat="1" applyFont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9" xfId="0" applyBorder="1">
      <alignment vertical="center"/>
    </xf>
    <xf numFmtId="177" fontId="0" fillId="0" borderId="0" xfId="0" applyNumberFormat="1">
      <alignment vertical="center"/>
    </xf>
    <xf numFmtId="0" fontId="0" fillId="0" borderId="6" xfId="0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182" fontId="0" fillId="0" borderId="6" xfId="0" applyNumberFormat="1" applyBorder="1">
      <alignment vertical="center"/>
    </xf>
    <xf numFmtId="181" fontId="0" fillId="0" borderId="6" xfId="0" applyNumberFormat="1" applyBorder="1">
      <alignment vertical="center"/>
    </xf>
    <xf numFmtId="184" fontId="0" fillId="0" borderId="6" xfId="0" applyNumberFormat="1" applyBorder="1">
      <alignment vertical="center"/>
    </xf>
    <xf numFmtId="178" fontId="0" fillId="0" borderId="7" xfId="0" applyNumberFormat="1" applyBorder="1">
      <alignment vertical="center"/>
    </xf>
    <xf numFmtId="183" fontId="0" fillId="0" borderId="6" xfId="0" applyNumberFormat="1" applyBorder="1">
      <alignment vertical="center"/>
    </xf>
    <xf numFmtId="179" fontId="0" fillId="0" borderId="6" xfId="0" applyNumberFormat="1" applyBorder="1">
      <alignment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182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178" fontId="0" fillId="0" borderId="3" xfId="0" applyNumberFormat="1" applyBorder="1">
      <alignment vertical="center"/>
    </xf>
    <xf numFmtId="180" fontId="0" fillId="0" borderId="2" xfId="0" applyNumberFormat="1" applyBorder="1">
      <alignment vertical="center"/>
    </xf>
    <xf numFmtId="179" fontId="0" fillId="0" borderId="2" xfId="0" applyNumberFormat="1" applyBorder="1">
      <alignment vertical="center"/>
    </xf>
    <xf numFmtId="0" fontId="0" fillId="0" borderId="1" xfId="0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86" fontId="0" fillId="0" borderId="0" xfId="0" applyNumberForma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4864444728621E-2"/>
          <c:y val="2.8697823385489499E-2"/>
          <c:w val="0.85648975938969496"/>
          <c:h val="0.82113911686933883"/>
        </c:manualLayout>
      </c:layout>
      <c:scatterChart>
        <c:scatterStyle val="lineMarker"/>
        <c:varyColors val="0"/>
        <c:ser>
          <c:idx val="0"/>
          <c:order val="0"/>
          <c:tx>
            <c:v>Total primary energy consumption (TPE) in the world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analys'!$C$27:$IS$27</c:f>
              <c:numCache>
                <c:formatCode>General</c:formatCode>
                <c:ptCount val="251"/>
                <c:pt idx="0">
                  <c:v>7.7910000000000004</c:v>
                </c:pt>
                <c:pt idx="1">
                  <c:v>7.8124000000000002</c:v>
                </c:pt>
                <c:pt idx="2">
                  <c:v>7.8338000000000001</c:v>
                </c:pt>
                <c:pt idx="3">
                  <c:v>7.8552</c:v>
                </c:pt>
                <c:pt idx="4">
                  <c:v>7.8765999999999998</c:v>
                </c:pt>
                <c:pt idx="5">
                  <c:v>7.8980000000000006</c:v>
                </c:pt>
                <c:pt idx="6">
                  <c:v>7.9194000000000004</c:v>
                </c:pt>
                <c:pt idx="7">
                  <c:v>7.9408000000000003</c:v>
                </c:pt>
                <c:pt idx="8">
                  <c:v>7.9622000000000002</c:v>
                </c:pt>
                <c:pt idx="9">
                  <c:v>7.9836</c:v>
                </c:pt>
                <c:pt idx="10">
                  <c:v>8.004999999999999</c:v>
                </c:pt>
                <c:pt idx="11">
                  <c:v>8.0637000000000008</c:v>
                </c:pt>
                <c:pt idx="12">
                  <c:v>8.1224000000000007</c:v>
                </c:pt>
                <c:pt idx="13">
                  <c:v>8.1810999999999989</c:v>
                </c:pt>
                <c:pt idx="14">
                  <c:v>8.2398000000000007</c:v>
                </c:pt>
                <c:pt idx="15">
                  <c:v>8.2985000000000007</c:v>
                </c:pt>
                <c:pt idx="16">
                  <c:v>8.3572000000000006</c:v>
                </c:pt>
                <c:pt idx="17">
                  <c:v>8.4159000000000006</c:v>
                </c:pt>
                <c:pt idx="18">
                  <c:v>8.4745999999999988</c:v>
                </c:pt>
                <c:pt idx="19">
                  <c:v>8.5333000000000006</c:v>
                </c:pt>
                <c:pt idx="20">
                  <c:v>8.5920000000000005</c:v>
                </c:pt>
                <c:pt idx="21">
                  <c:v>8.6846999999999994</c:v>
                </c:pt>
                <c:pt idx="22">
                  <c:v>8.7774000000000001</c:v>
                </c:pt>
                <c:pt idx="23">
                  <c:v>8.8701000000000008</c:v>
                </c:pt>
                <c:pt idx="24">
                  <c:v>8.9627999999999997</c:v>
                </c:pt>
                <c:pt idx="25">
                  <c:v>9.0555000000000003</c:v>
                </c:pt>
                <c:pt idx="26">
                  <c:v>9.1481999999999992</c:v>
                </c:pt>
                <c:pt idx="27">
                  <c:v>9.2408999999999999</c:v>
                </c:pt>
                <c:pt idx="28">
                  <c:v>9.3335999999999988</c:v>
                </c:pt>
                <c:pt idx="29">
                  <c:v>9.4262999999999995</c:v>
                </c:pt>
                <c:pt idx="30">
                  <c:v>9.5190000000000001</c:v>
                </c:pt>
                <c:pt idx="31">
                  <c:v>9.6330000000000009</c:v>
                </c:pt>
                <c:pt idx="32">
                  <c:v>9.7470000000000017</c:v>
                </c:pt>
                <c:pt idx="33">
                  <c:v>9.8610000000000007</c:v>
                </c:pt>
                <c:pt idx="34">
                  <c:v>9.9749999999999996</c:v>
                </c:pt>
                <c:pt idx="35">
                  <c:v>10.089</c:v>
                </c:pt>
                <c:pt idx="36">
                  <c:v>10.202999999999999</c:v>
                </c:pt>
                <c:pt idx="37">
                  <c:v>10.317</c:v>
                </c:pt>
                <c:pt idx="38">
                  <c:v>10.431000000000001</c:v>
                </c:pt>
                <c:pt idx="39">
                  <c:v>10.545</c:v>
                </c:pt>
                <c:pt idx="40">
                  <c:v>10.658999999999999</c:v>
                </c:pt>
                <c:pt idx="41">
                  <c:v>10.803199999999999</c:v>
                </c:pt>
                <c:pt idx="42">
                  <c:v>10.947399999999998</c:v>
                </c:pt>
                <c:pt idx="43">
                  <c:v>11.0916</c:v>
                </c:pt>
                <c:pt idx="44">
                  <c:v>11.235799999999999</c:v>
                </c:pt>
                <c:pt idx="45">
                  <c:v>11.379999999999997</c:v>
                </c:pt>
                <c:pt idx="46">
                  <c:v>11.524199999999999</c:v>
                </c:pt>
                <c:pt idx="47">
                  <c:v>11.668399999999998</c:v>
                </c:pt>
                <c:pt idx="48">
                  <c:v>11.812599999999998</c:v>
                </c:pt>
                <c:pt idx="49">
                  <c:v>11.956799999999996</c:v>
                </c:pt>
                <c:pt idx="50">
                  <c:v>12.100999999999997</c:v>
                </c:pt>
                <c:pt idx="51">
                  <c:v>12.452599999999999</c:v>
                </c:pt>
                <c:pt idx="52">
                  <c:v>12.8042</c:v>
                </c:pt>
                <c:pt idx="53">
                  <c:v>13.155799999999999</c:v>
                </c:pt>
                <c:pt idx="54">
                  <c:v>13.507399999999999</c:v>
                </c:pt>
                <c:pt idx="55">
                  <c:v>13.858999999999998</c:v>
                </c:pt>
                <c:pt idx="56">
                  <c:v>14.210599999999999</c:v>
                </c:pt>
                <c:pt idx="57">
                  <c:v>14.562199999999999</c:v>
                </c:pt>
                <c:pt idx="58">
                  <c:v>14.913799999999997</c:v>
                </c:pt>
                <c:pt idx="59">
                  <c:v>15.265399999999998</c:v>
                </c:pt>
                <c:pt idx="60">
                  <c:v>15.617000000000001</c:v>
                </c:pt>
                <c:pt idx="61">
                  <c:v>15.851599999999998</c:v>
                </c:pt>
                <c:pt idx="62">
                  <c:v>16.086200000000002</c:v>
                </c:pt>
                <c:pt idx="63">
                  <c:v>16.320799999999998</c:v>
                </c:pt>
                <c:pt idx="64">
                  <c:v>16.555400000000002</c:v>
                </c:pt>
                <c:pt idx="65">
                  <c:v>16.79</c:v>
                </c:pt>
                <c:pt idx="66">
                  <c:v>17.0246</c:v>
                </c:pt>
                <c:pt idx="67">
                  <c:v>17.259199999999996</c:v>
                </c:pt>
                <c:pt idx="68">
                  <c:v>17.4938</c:v>
                </c:pt>
                <c:pt idx="69">
                  <c:v>17.728399999999997</c:v>
                </c:pt>
                <c:pt idx="70">
                  <c:v>17.963000000000001</c:v>
                </c:pt>
                <c:pt idx="71">
                  <c:v>18.150399999999998</c:v>
                </c:pt>
                <c:pt idx="72">
                  <c:v>18.337799999999998</c:v>
                </c:pt>
                <c:pt idx="73">
                  <c:v>18.525200000000002</c:v>
                </c:pt>
                <c:pt idx="74">
                  <c:v>18.712600000000002</c:v>
                </c:pt>
                <c:pt idx="75">
                  <c:v>18.899999999999999</c:v>
                </c:pt>
                <c:pt idx="76">
                  <c:v>19.087399999999992</c:v>
                </c:pt>
                <c:pt idx="77">
                  <c:v>19.274799999999995</c:v>
                </c:pt>
                <c:pt idx="78">
                  <c:v>19.462199999999996</c:v>
                </c:pt>
                <c:pt idx="79">
                  <c:v>19.649599999999996</c:v>
                </c:pt>
                <c:pt idx="80">
                  <c:v>19.837000000000003</c:v>
                </c:pt>
                <c:pt idx="81">
                  <c:v>20.106100000000001</c:v>
                </c:pt>
                <c:pt idx="82">
                  <c:v>20.405100000000001</c:v>
                </c:pt>
                <c:pt idx="83">
                  <c:v>20.7041</c:v>
                </c:pt>
                <c:pt idx="84">
                  <c:v>21.0031</c:v>
                </c:pt>
                <c:pt idx="85">
                  <c:v>21.302100000000003</c:v>
                </c:pt>
                <c:pt idx="86">
                  <c:v>21.601099999999999</c:v>
                </c:pt>
                <c:pt idx="87">
                  <c:v>21.900099999999998</c:v>
                </c:pt>
                <c:pt idx="88">
                  <c:v>22.199099999999998</c:v>
                </c:pt>
                <c:pt idx="89">
                  <c:v>22.498100000000001</c:v>
                </c:pt>
                <c:pt idx="90">
                  <c:v>22.527999999999999</c:v>
                </c:pt>
                <c:pt idx="91">
                  <c:v>23.072399999999998</c:v>
                </c:pt>
                <c:pt idx="92">
                  <c:v>23.616800000000001</c:v>
                </c:pt>
                <c:pt idx="93">
                  <c:v>24.161200000000004</c:v>
                </c:pt>
                <c:pt idx="94">
                  <c:v>24.705599999999997</c:v>
                </c:pt>
                <c:pt idx="95">
                  <c:v>25.249999999999996</c:v>
                </c:pt>
                <c:pt idx="96">
                  <c:v>25.794399999999996</c:v>
                </c:pt>
                <c:pt idx="97">
                  <c:v>26.338799999999996</c:v>
                </c:pt>
                <c:pt idx="98">
                  <c:v>26.883199999999995</c:v>
                </c:pt>
                <c:pt idx="99">
                  <c:v>27.427599999999991</c:v>
                </c:pt>
                <c:pt idx="100">
                  <c:v>27.971999999999998</c:v>
                </c:pt>
                <c:pt idx="101">
                  <c:v>29.233699999999999</c:v>
                </c:pt>
                <c:pt idx="102">
                  <c:v>30.4954</c:v>
                </c:pt>
                <c:pt idx="103">
                  <c:v>31.757100000000001</c:v>
                </c:pt>
                <c:pt idx="104">
                  <c:v>33.018799999999992</c:v>
                </c:pt>
                <c:pt idx="105">
                  <c:v>34.280499999999996</c:v>
                </c:pt>
                <c:pt idx="106">
                  <c:v>35.542199999999994</c:v>
                </c:pt>
                <c:pt idx="107">
                  <c:v>36.803899999999992</c:v>
                </c:pt>
                <c:pt idx="108">
                  <c:v>38.065599999999996</c:v>
                </c:pt>
                <c:pt idx="109">
                  <c:v>39.327299999999994</c:v>
                </c:pt>
                <c:pt idx="110">
                  <c:v>40.588999999999999</c:v>
                </c:pt>
                <c:pt idx="111">
                  <c:v>42.601169379600009</c:v>
                </c:pt>
                <c:pt idx="112">
                  <c:v>44.613338759200005</c:v>
                </c:pt>
                <c:pt idx="113">
                  <c:v>46.625508138800008</c:v>
                </c:pt>
                <c:pt idx="114">
                  <c:v>48.637677518400004</c:v>
                </c:pt>
                <c:pt idx="115">
                  <c:v>50.649846898000007</c:v>
                </c:pt>
                <c:pt idx="116">
                  <c:v>52.939328789000001</c:v>
                </c:pt>
                <c:pt idx="117">
                  <c:v>54.618289133999994</c:v>
                </c:pt>
                <c:pt idx="118">
                  <c:v>57.381959008000003</c:v>
                </c:pt>
                <c:pt idx="119">
                  <c:v>60.749563721000001</c:v>
                </c:pt>
                <c:pt idx="120">
                  <c:v>64.138256738999999</c:v>
                </c:pt>
                <c:pt idx="121">
                  <c:v>66.302006112000001</c:v>
                </c:pt>
                <c:pt idx="122">
                  <c:v>69.425477264999998</c:v>
                </c:pt>
                <c:pt idx="123">
                  <c:v>72.973297101</c:v>
                </c:pt>
                <c:pt idx="124">
                  <c:v>73.019064033000006</c:v>
                </c:pt>
                <c:pt idx="125">
                  <c:v>73.310126855999997</c:v>
                </c:pt>
                <c:pt idx="126">
                  <c:v>76.843729636999996</c:v>
                </c:pt>
                <c:pt idx="127">
                  <c:v>79.173051845000003</c:v>
                </c:pt>
                <c:pt idx="128">
                  <c:v>81.704429672000003</c:v>
                </c:pt>
                <c:pt idx="129">
                  <c:v>84.090493998000014</c:v>
                </c:pt>
                <c:pt idx="130">
                  <c:v>83.267735823999999</c:v>
                </c:pt>
                <c:pt idx="131">
                  <c:v>82.707972769000008</c:v>
                </c:pt>
                <c:pt idx="132">
                  <c:v>82.236243836</c:v>
                </c:pt>
                <c:pt idx="133">
                  <c:v>83.302584044949981</c:v>
                </c:pt>
                <c:pt idx="134">
                  <c:v>86.411241385667012</c:v>
                </c:pt>
                <c:pt idx="135">
                  <c:v>88.238441113679983</c:v>
                </c:pt>
                <c:pt idx="136">
                  <c:v>89.994860065157994</c:v>
                </c:pt>
                <c:pt idx="137">
                  <c:v>92.904063959799998</c:v>
                </c:pt>
                <c:pt idx="138">
                  <c:v>95.932615473759995</c:v>
                </c:pt>
                <c:pt idx="139">
                  <c:v>97.751313679940012</c:v>
                </c:pt>
                <c:pt idx="140">
                  <c:v>98.716522500549999</c:v>
                </c:pt>
                <c:pt idx="141">
                  <c:v>99.335513599899997</c:v>
                </c:pt>
                <c:pt idx="142">
                  <c:v>99.98264630609998</c:v>
                </c:pt>
                <c:pt idx="143">
                  <c:v>100.5020407465</c:v>
                </c:pt>
                <c:pt idx="144">
                  <c:v>101.7827980709</c:v>
                </c:pt>
                <c:pt idx="145">
                  <c:v>103.65181736576</c:v>
                </c:pt>
                <c:pt idx="146">
                  <c:v>106.46466707595999</c:v>
                </c:pt>
                <c:pt idx="147">
                  <c:v>107.5814487518</c:v>
                </c:pt>
                <c:pt idx="148">
                  <c:v>108.204198792</c:v>
                </c:pt>
                <c:pt idx="149">
                  <c:v>109.97383443589999</c:v>
                </c:pt>
                <c:pt idx="150">
                  <c:v>112.76135501909999</c:v>
                </c:pt>
                <c:pt idx="151">
                  <c:v>113.90593683450001</c:v>
                </c:pt>
                <c:pt idx="152">
                  <c:v>116.14748798160001</c:v>
                </c:pt>
                <c:pt idx="153">
                  <c:v>120.203030857</c:v>
                </c:pt>
                <c:pt idx="154">
                  <c:v>125.45700708550001</c:v>
                </c:pt>
                <c:pt idx="155">
                  <c:v>129.41893449950001</c:v>
                </c:pt>
                <c:pt idx="156">
                  <c:v>132.81676970569998</c:v>
                </c:pt>
                <c:pt idx="157">
                  <c:v>136.95101193300002</c:v>
                </c:pt>
                <c:pt idx="158">
                  <c:v>138.41690911000001</c:v>
                </c:pt>
                <c:pt idx="159">
                  <c:v>136.32494503500001</c:v>
                </c:pt>
                <c:pt idx="160">
                  <c:v>142.34190741500001</c:v>
                </c:pt>
                <c:pt idx="161">
                  <c:v>145.47962465000001</c:v>
                </c:pt>
                <c:pt idx="162">
                  <c:v>147.31839976999998</c:v>
                </c:pt>
                <c:pt idx="163">
                  <c:v>149.39525752</c:v>
                </c:pt>
                <c:pt idx="164">
                  <c:v>150.52564856000001</c:v>
                </c:pt>
                <c:pt idx="165">
                  <c:v>151.31034976999999</c:v>
                </c:pt>
                <c:pt idx="166">
                  <c:v>152.43698175</c:v>
                </c:pt>
                <c:pt idx="167">
                  <c:v>155.55917384</c:v>
                </c:pt>
                <c:pt idx="168">
                  <c:v>159.29347960000001</c:v>
                </c:pt>
                <c:pt idx="169">
                  <c:v>160.60117229000002</c:v>
                </c:pt>
                <c:pt idx="170">
                  <c:v>154.27919560000001</c:v>
                </c:pt>
                <c:pt idx="171">
                  <c:v>161.63246590000003</c:v>
                </c:pt>
                <c:pt idx="172">
                  <c:v>164.0832437</c:v>
                </c:pt>
                <c:pt idx="173">
                  <c:v>167.02059685</c:v>
                </c:pt>
                <c:pt idx="174">
                  <c:v>169.09796879999999</c:v>
                </c:pt>
                <c:pt idx="175">
                  <c:v>171.20068124999995</c:v>
                </c:pt>
                <c:pt idx="176">
                  <c:v>173.31266879999998</c:v>
                </c:pt>
                <c:pt idx="177">
                  <c:v>175.43408204999997</c:v>
                </c:pt>
                <c:pt idx="178">
                  <c:v>177.5650728</c:v>
                </c:pt>
                <c:pt idx="179">
                  <c:v>179.70579404999998</c:v>
                </c:pt>
                <c:pt idx="180">
                  <c:v>181.85639999999995</c:v>
                </c:pt>
                <c:pt idx="181">
                  <c:v>184.01704604999998</c:v>
                </c:pt>
                <c:pt idx="182">
                  <c:v>186.18788879999997</c:v>
                </c:pt>
                <c:pt idx="183">
                  <c:v>188.36908604999996</c:v>
                </c:pt>
                <c:pt idx="184">
                  <c:v>190.56079679999999</c:v>
                </c:pt>
                <c:pt idx="185">
                  <c:v>192.76318124999995</c:v>
                </c:pt>
                <c:pt idx="186">
                  <c:v>194.97640079999999</c:v>
                </c:pt>
                <c:pt idx="187">
                  <c:v>197.20061804999997</c:v>
                </c:pt>
                <c:pt idx="188">
                  <c:v>199.43599679999994</c:v>
                </c:pt>
                <c:pt idx="189">
                  <c:v>201.68270204999999</c:v>
                </c:pt>
                <c:pt idx="190">
                  <c:v>203.94089999999997</c:v>
                </c:pt>
                <c:pt idx="191">
                  <c:v>206.21075804999998</c:v>
                </c:pt>
                <c:pt idx="192">
                  <c:v>208.49244479999999</c:v>
                </c:pt>
                <c:pt idx="193">
                  <c:v>210.78613004999994</c:v>
                </c:pt>
                <c:pt idx="194">
                  <c:v>213.09198479999998</c:v>
                </c:pt>
                <c:pt idx="195">
                  <c:v>215.41018124999997</c:v>
                </c:pt>
                <c:pt idx="196">
                  <c:v>217.74089280000001</c:v>
                </c:pt>
                <c:pt idx="197">
                  <c:v>220.08429404999998</c:v>
                </c:pt>
                <c:pt idx="198">
                  <c:v>222.44056079999996</c:v>
                </c:pt>
                <c:pt idx="199">
                  <c:v>224.80987004999997</c:v>
                </c:pt>
                <c:pt idx="200">
                  <c:v>227.19239999999996</c:v>
                </c:pt>
                <c:pt idx="201">
                  <c:v>229.58833005</c:v>
                </c:pt>
                <c:pt idx="202">
                  <c:v>231.99784079999998</c:v>
                </c:pt>
                <c:pt idx="203">
                  <c:v>234.42111404999994</c:v>
                </c:pt>
                <c:pt idx="204">
                  <c:v>236.8583328</c:v>
                </c:pt>
                <c:pt idx="205">
                  <c:v>239.30968124999998</c:v>
                </c:pt>
                <c:pt idx="206">
                  <c:v>241.77534479999997</c:v>
                </c:pt>
                <c:pt idx="207">
                  <c:v>244.25551004999997</c:v>
                </c:pt>
                <c:pt idx="208">
                  <c:v>246.75036479999994</c:v>
                </c:pt>
                <c:pt idx="209">
                  <c:v>249.26009804999998</c:v>
                </c:pt>
                <c:pt idx="210">
                  <c:v>251.78489999999996</c:v>
                </c:pt>
                <c:pt idx="211">
                  <c:v>254.32496204999995</c:v>
                </c:pt>
                <c:pt idx="212">
                  <c:v>256.8804768</c:v>
                </c:pt>
                <c:pt idx="213">
                  <c:v>259.45163804999993</c:v>
                </c:pt>
                <c:pt idx="214">
                  <c:v>262.0386408</c:v>
                </c:pt>
                <c:pt idx="215">
                  <c:v>264.64168124999998</c:v>
                </c:pt>
                <c:pt idx="216">
                  <c:v>267.26095679999997</c:v>
                </c:pt>
                <c:pt idx="217">
                  <c:v>269.89666604999996</c:v>
                </c:pt>
                <c:pt idx="218">
                  <c:v>272.54900879999997</c:v>
                </c:pt>
                <c:pt idx="219">
                  <c:v>275.21818604999999</c:v>
                </c:pt>
                <c:pt idx="220">
                  <c:v>277.90440000000001</c:v>
                </c:pt>
                <c:pt idx="221">
                  <c:v>280.60785404999996</c:v>
                </c:pt>
                <c:pt idx="222">
                  <c:v>283.32875279999996</c:v>
                </c:pt>
                <c:pt idx="223">
                  <c:v>286.06730204999997</c:v>
                </c:pt>
                <c:pt idx="224">
                  <c:v>288.82370879999996</c:v>
                </c:pt>
                <c:pt idx="225">
                  <c:v>291.59818124999998</c:v>
                </c:pt>
                <c:pt idx="226">
                  <c:v>294.39092879999993</c:v>
                </c:pt>
                <c:pt idx="227">
                  <c:v>297.20216204999997</c:v>
                </c:pt>
                <c:pt idx="228">
                  <c:v>300.03209279999999</c:v>
                </c:pt>
                <c:pt idx="229">
                  <c:v>302.88093404999995</c:v>
                </c:pt>
                <c:pt idx="230">
                  <c:v>305.74889999999999</c:v>
                </c:pt>
                <c:pt idx="231">
                  <c:v>308.63620604999994</c:v>
                </c:pt>
                <c:pt idx="232">
                  <c:v>311.54306880000001</c:v>
                </c:pt>
                <c:pt idx="233">
                  <c:v>314.46970604999996</c:v>
                </c:pt>
                <c:pt idx="234">
                  <c:v>317.4163367999999</c:v>
                </c:pt>
                <c:pt idx="235">
                  <c:v>320.38318124999995</c:v>
                </c:pt>
                <c:pt idx="236">
                  <c:v>323.37046079999999</c:v>
                </c:pt>
                <c:pt idx="237">
                  <c:v>326.37839804999999</c:v>
                </c:pt>
                <c:pt idx="238">
                  <c:v>329.40721679999996</c:v>
                </c:pt>
                <c:pt idx="239">
                  <c:v>332.45714204999996</c:v>
                </c:pt>
                <c:pt idx="240">
                  <c:v>335.52840000000003</c:v>
                </c:pt>
                <c:pt idx="241">
                  <c:v>338.62121804999992</c:v>
                </c:pt>
                <c:pt idx="242">
                  <c:v>341.73582479999993</c:v>
                </c:pt>
                <c:pt idx="243">
                  <c:v>344.87245005</c:v>
                </c:pt>
                <c:pt idx="244">
                  <c:v>348.03132479999988</c:v>
                </c:pt>
                <c:pt idx="245">
                  <c:v>351.21268124999995</c:v>
                </c:pt>
                <c:pt idx="246">
                  <c:v>354.41675279999998</c:v>
                </c:pt>
                <c:pt idx="247">
                  <c:v>357.64377404999988</c:v>
                </c:pt>
                <c:pt idx="248">
                  <c:v>360.89398079999995</c:v>
                </c:pt>
                <c:pt idx="249">
                  <c:v>364.16761004999995</c:v>
                </c:pt>
                <c:pt idx="250">
                  <c:v>367.46490000000006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17-4B0A-97B6-05521747932F}"/>
            </c:ext>
          </c:extLst>
        </c:ser>
        <c:ser>
          <c:idx val="1"/>
          <c:order val="1"/>
          <c:tx>
            <c:v>Fossil fuel energy (FFE) in the world: Scenario 4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analys'!$C$22:$IS$22</c:f>
              <c:numCache>
                <c:formatCode>General</c:formatCode>
                <c:ptCount val="251"/>
                <c:pt idx="0">
                  <c:v>7.7910000000000004</c:v>
                </c:pt>
                <c:pt idx="1">
                  <c:v>7.8124000000000002</c:v>
                </c:pt>
                <c:pt idx="2">
                  <c:v>7.8338000000000001</c:v>
                </c:pt>
                <c:pt idx="3">
                  <c:v>7.8552</c:v>
                </c:pt>
                <c:pt idx="4">
                  <c:v>7.8765999999999998</c:v>
                </c:pt>
                <c:pt idx="5">
                  <c:v>7.8980000000000006</c:v>
                </c:pt>
                <c:pt idx="6">
                  <c:v>7.9194000000000004</c:v>
                </c:pt>
                <c:pt idx="7">
                  <c:v>7.9408000000000003</c:v>
                </c:pt>
                <c:pt idx="8">
                  <c:v>7.9622000000000002</c:v>
                </c:pt>
                <c:pt idx="9">
                  <c:v>7.9836</c:v>
                </c:pt>
                <c:pt idx="10">
                  <c:v>8.004999999999999</c:v>
                </c:pt>
                <c:pt idx="11">
                  <c:v>8.0637000000000008</c:v>
                </c:pt>
                <c:pt idx="12">
                  <c:v>8.1224000000000007</c:v>
                </c:pt>
                <c:pt idx="13">
                  <c:v>8.1810999999999989</c:v>
                </c:pt>
                <c:pt idx="14">
                  <c:v>8.2398000000000007</c:v>
                </c:pt>
                <c:pt idx="15">
                  <c:v>8.2985000000000007</c:v>
                </c:pt>
                <c:pt idx="16">
                  <c:v>8.3572000000000006</c:v>
                </c:pt>
                <c:pt idx="17">
                  <c:v>8.4159000000000006</c:v>
                </c:pt>
                <c:pt idx="18">
                  <c:v>8.4745999999999988</c:v>
                </c:pt>
                <c:pt idx="19">
                  <c:v>8.5333000000000006</c:v>
                </c:pt>
                <c:pt idx="20">
                  <c:v>8.5920000000000005</c:v>
                </c:pt>
                <c:pt idx="21">
                  <c:v>8.6846999999999994</c:v>
                </c:pt>
                <c:pt idx="22">
                  <c:v>8.7774000000000001</c:v>
                </c:pt>
                <c:pt idx="23">
                  <c:v>8.8701000000000008</c:v>
                </c:pt>
                <c:pt idx="24">
                  <c:v>8.9627999999999997</c:v>
                </c:pt>
                <c:pt idx="25">
                  <c:v>9.0555000000000003</c:v>
                </c:pt>
                <c:pt idx="26">
                  <c:v>9.1481999999999992</c:v>
                </c:pt>
                <c:pt idx="27">
                  <c:v>9.2408999999999999</c:v>
                </c:pt>
                <c:pt idx="28">
                  <c:v>9.3335999999999988</c:v>
                </c:pt>
                <c:pt idx="29">
                  <c:v>9.4262999999999995</c:v>
                </c:pt>
                <c:pt idx="30">
                  <c:v>9.5190000000000001</c:v>
                </c:pt>
                <c:pt idx="31">
                  <c:v>9.6316000000000006</c:v>
                </c:pt>
                <c:pt idx="32">
                  <c:v>9.7442000000000011</c:v>
                </c:pt>
                <c:pt idx="33">
                  <c:v>9.8567999999999998</c:v>
                </c:pt>
                <c:pt idx="34">
                  <c:v>9.9694000000000003</c:v>
                </c:pt>
                <c:pt idx="35">
                  <c:v>10.082000000000001</c:v>
                </c:pt>
                <c:pt idx="36">
                  <c:v>10.194599999999999</c:v>
                </c:pt>
                <c:pt idx="37">
                  <c:v>10.3072</c:v>
                </c:pt>
                <c:pt idx="38">
                  <c:v>10.4198</c:v>
                </c:pt>
                <c:pt idx="39">
                  <c:v>10.532399999999999</c:v>
                </c:pt>
                <c:pt idx="40">
                  <c:v>10.645</c:v>
                </c:pt>
                <c:pt idx="41">
                  <c:v>10.788899999999998</c:v>
                </c:pt>
                <c:pt idx="42">
                  <c:v>10.932799999999999</c:v>
                </c:pt>
                <c:pt idx="43">
                  <c:v>11.076699999999999</c:v>
                </c:pt>
                <c:pt idx="44">
                  <c:v>11.220599999999999</c:v>
                </c:pt>
                <c:pt idx="45">
                  <c:v>11.364499999999998</c:v>
                </c:pt>
                <c:pt idx="46">
                  <c:v>11.508399999999998</c:v>
                </c:pt>
                <c:pt idx="47">
                  <c:v>11.652299999999999</c:v>
                </c:pt>
                <c:pt idx="48">
                  <c:v>11.796199999999997</c:v>
                </c:pt>
                <c:pt idx="49">
                  <c:v>11.940099999999996</c:v>
                </c:pt>
                <c:pt idx="50">
                  <c:v>12.083999999999998</c:v>
                </c:pt>
                <c:pt idx="51">
                  <c:v>12.433999999999999</c:v>
                </c:pt>
                <c:pt idx="52">
                  <c:v>12.783999999999999</c:v>
                </c:pt>
                <c:pt idx="53">
                  <c:v>13.133999999999999</c:v>
                </c:pt>
                <c:pt idx="54">
                  <c:v>13.483999999999998</c:v>
                </c:pt>
                <c:pt idx="55">
                  <c:v>13.833999999999998</c:v>
                </c:pt>
                <c:pt idx="56">
                  <c:v>14.183999999999999</c:v>
                </c:pt>
                <c:pt idx="57">
                  <c:v>14.533999999999999</c:v>
                </c:pt>
                <c:pt idx="58">
                  <c:v>14.883999999999997</c:v>
                </c:pt>
                <c:pt idx="59">
                  <c:v>15.233999999999998</c:v>
                </c:pt>
                <c:pt idx="60">
                  <c:v>15.584000000000001</c:v>
                </c:pt>
                <c:pt idx="61">
                  <c:v>15.815499999999998</c:v>
                </c:pt>
                <c:pt idx="62">
                  <c:v>16.047000000000001</c:v>
                </c:pt>
                <c:pt idx="63">
                  <c:v>16.278499999999998</c:v>
                </c:pt>
                <c:pt idx="64">
                  <c:v>16.510000000000002</c:v>
                </c:pt>
                <c:pt idx="65">
                  <c:v>16.741499999999998</c:v>
                </c:pt>
                <c:pt idx="66">
                  <c:v>16.972999999999999</c:v>
                </c:pt>
                <c:pt idx="67">
                  <c:v>17.204499999999996</c:v>
                </c:pt>
                <c:pt idx="68">
                  <c:v>17.436</c:v>
                </c:pt>
                <c:pt idx="69">
                  <c:v>17.667499999999997</c:v>
                </c:pt>
                <c:pt idx="70">
                  <c:v>17.899000000000001</c:v>
                </c:pt>
                <c:pt idx="71">
                  <c:v>18.079699999999999</c:v>
                </c:pt>
                <c:pt idx="72">
                  <c:v>18.260399999999997</c:v>
                </c:pt>
                <c:pt idx="73">
                  <c:v>18.441100000000002</c:v>
                </c:pt>
                <c:pt idx="74">
                  <c:v>18.6218</c:v>
                </c:pt>
                <c:pt idx="75">
                  <c:v>18.802499999999998</c:v>
                </c:pt>
                <c:pt idx="76">
                  <c:v>18.983199999999993</c:v>
                </c:pt>
                <c:pt idx="77">
                  <c:v>19.163899999999995</c:v>
                </c:pt>
                <c:pt idx="78">
                  <c:v>19.344599999999996</c:v>
                </c:pt>
                <c:pt idx="79">
                  <c:v>19.525299999999994</c:v>
                </c:pt>
                <c:pt idx="80">
                  <c:v>19.706000000000003</c:v>
                </c:pt>
                <c:pt idx="81">
                  <c:v>19.969000000000001</c:v>
                </c:pt>
                <c:pt idx="82">
                  <c:v>20.261222222222223</c:v>
                </c:pt>
                <c:pt idx="83">
                  <c:v>20.553444444444445</c:v>
                </c:pt>
                <c:pt idx="84">
                  <c:v>20.845666666666666</c:v>
                </c:pt>
                <c:pt idx="85">
                  <c:v>21.137888888888892</c:v>
                </c:pt>
                <c:pt idx="86">
                  <c:v>21.43011111111111</c:v>
                </c:pt>
                <c:pt idx="87">
                  <c:v>21.722333333333331</c:v>
                </c:pt>
                <c:pt idx="88">
                  <c:v>22.014555555555553</c:v>
                </c:pt>
                <c:pt idx="89">
                  <c:v>22.306777777777778</c:v>
                </c:pt>
                <c:pt idx="90">
                  <c:v>22.335999999999999</c:v>
                </c:pt>
                <c:pt idx="91">
                  <c:v>22.866299999999999</c:v>
                </c:pt>
                <c:pt idx="92">
                  <c:v>23.396600000000003</c:v>
                </c:pt>
                <c:pt idx="93">
                  <c:v>23.926900000000003</c:v>
                </c:pt>
                <c:pt idx="94">
                  <c:v>24.457199999999997</c:v>
                </c:pt>
                <c:pt idx="95">
                  <c:v>24.987499999999997</c:v>
                </c:pt>
                <c:pt idx="96">
                  <c:v>25.517799999999998</c:v>
                </c:pt>
                <c:pt idx="97">
                  <c:v>26.048099999999994</c:v>
                </c:pt>
                <c:pt idx="98">
                  <c:v>26.578399999999995</c:v>
                </c:pt>
                <c:pt idx="99">
                  <c:v>27.108699999999992</c:v>
                </c:pt>
                <c:pt idx="100">
                  <c:v>27.638999999999999</c:v>
                </c:pt>
                <c:pt idx="101">
                  <c:v>28.865099999999998</c:v>
                </c:pt>
                <c:pt idx="102">
                  <c:v>30.091200000000001</c:v>
                </c:pt>
                <c:pt idx="103">
                  <c:v>31.317299999999999</c:v>
                </c:pt>
                <c:pt idx="104">
                  <c:v>32.543399999999991</c:v>
                </c:pt>
                <c:pt idx="105">
                  <c:v>33.769499999999994</c:v>
                </c:pt>
                <c:pt idx="106">
                  <c:v>34.995599999999996</c:v>
                </c:pt>
                <c:pt idx="107">
                  <c:v>36.221699999999991</c:v>
                </c:pt>
                <c:pt idx="108">
                  <c:v>37.447799999999994</c:v>
                </c:pt>
                <c:pt idx="109">
                  <c:v>38.673899999999996</c:v>
                </c:pt>
                <c:pt idx="110">
                  <c:v>39.9</c:v>
                </c:pt>
                <c:pt idx="111">
                  <c:v>41.853012832200008</c:v>
                </c:pt>
                <c:pt idx="112">
                  <c:v>43.806025664400003</c:v>
                </c:pt>
                <c:pt idx="113">
                  <c:v>45.759038496600006</c:v>
                </c:pt>
                <c:pt idx="114">
                  <c:v>47.712051328800001</c:v>
                </c:pt>
                <c:pt idx="115">
                  <c:v>49.665064161000004</c:v>
                </c:pt>
                <c:pt idx="116">
                  <c:v>51.882852843999999</c:v>
                </c:pt>
                <c:pt idx="117">
                  <c:v>53.532786715999997</c:v>
                </c:pt>
                <c:pt idx="118">
                  <c:v>56.229329500000006</c:v>
                </c:pt>
                <c:pt idx="119">
                  <c:v>59.523331980999998</c:v>
                </c:pt>
                <c:pt idx="120">
                  <c:v>62.832027493999995</c:v>
                </c:pt>
                <c:pt idx="121">
                  <c:v>64.910047145999997</c:v>
                </c:pt>
                <c:pt idx="122">
                  <c:v>67.929138109999997</c:v>
                </c:pt>
                <c:pt idx="123">
                  <c:v>71.405785557000002</c:v>
                </c:pt>
                <c:pt idx="124">
                  <c:v>71.258273716000005</c:v>
                </c:pt>
                <c:pt idx="125">
                  <c:v>71.429206391999998</c:v>
                </c:pt>
                <c:pt idx="126">
                  <c:v>74.901628188999993</c:v>
                </c:pt>
                <c:pt idx="127">
                  <c:v>77.065302535000001</c:v>
                </c:pt>
                <c:pt idx="128">
                  <c:v>79.374595773999999</c:v>
                </c:pt>
                <c:pt idx="129">
                  <c:v>81.641896214000013</c:v>
                </c:pt>
                <c:pt idx="130">
                  <c:v>80.708862119999992</c:v>
                </c:pt>
                <c:pt idx="131">
                  <c:v>79.985325923000005</c:v>
                </c:pt>
                <c:pt idx="132">
                  <c:v>79.386318243999995</c:v>
                </c:pt>
                <c:pt idx="133">
                  <c:v>80.224573239999984</c:v>
                </c:pt>
                <c:pt idx="134">
                  <c:v>83.023289423000008</c:v>
                </c:pt>
                <c:pt idx="135">
                  <c:v>84.554677089999984</c:v>
                </c:pt>
                <c:pt idx="136">
                  <c:v>86.140047989999999</c:v>
                </c:pt>
                <c:pt idx="137">
                  <c:v>88.873756119999996</c:v>
                </c:pt>
                <c:pt idx="138">
                  <c:v>91.669394195999999</c:v>
                </c:pt>
                <c:pt idx="139">
                  <c:v>93.419753240000006</c:v>
                </c:pt>
                <c:pt idx="140">
                  <c:v>94.222924109999994</c:v>
                </c:pt>
                <c:pt idx="141">
                  <c:v>94.682513819999997</c:v>
                </c:pt>
                <c:pt idx="142">
                  <c:v>95.308338634999984</c:v>
                </c:pt>
                <c:pt idx="143">
                  <c:v>95.605335049999994</c:v>
                </c:pt>
                <c:pt idx="144">
                  <c:v>96.804304775999995</c:v>
                </c:pt>
                <c:pt idx="145">
                  <c:v>98.428205399999996</c:v>
                </c:pt>
                <c:pt idx="146">
                  <c:v>101.12904951499999</c:v>
                </c:pt>
                <c:pt idx="147">
                  <c:v>102.19577765</c:v>
                </c:pt>
                <c:pt idx="148">
                  <c:v>102.74034396</c:v>
                </c:pt>
                <c:pt idx="149">
                  <c:v>104.38038535999999</c:v>
                </c:pt>
                <c:pt idx="150">
                  <c:v>107.05168279</c:v>
                </c:pt>
                <c:pt idx="151">
                  <c:v>108.17913397000001</c:v>
                </c:pt>
                <c:pt idx="152">
                  <c:v>110.26592544</c:v>
                </c:pt>
                <c:pt idx="153">
                  <c:v>114.31704098</c:v>
                </c:pt>
                <c:pt idx="154">
                  <c:v>119.1523291</c:v>
                </c:pt>
                <c:pt idx="155">
                  <c:v>122.90580627</c:v>
                </c:pt>
                <c:pt idx="156">
                  <c:v>125.99092693999999</c:v>
                </c:pt>
                <c:pt idx="157">
                  <c:v>129.87493570000001</c:v>
                </c:pt>
                <c:pt idx="158">
                  <c:v>130.80644373999999</c:v>
                </c:pt>
                <c:pt idx="159">
                  <c:v>128.52008315</c:v>
                </c:pt>
                <c:pt idx="160">
                  <c:v>133.99950324</c:v>
                </c:pt>
                <c:pt idx="161">
                  <c:v>136.97200480000001</c:v>
                </c:pt>
                <c:pt idx="162">
                  <c:v>138.62706359999999</c:v>
                </c:pt>
                <c:pt idx="163">
                  <c:v>140.23515829999999</c:v>
                </c:pt>
                <c:pt idx="164">
                  <c:v>140.95344524000001</c:v>
                </c:pt>
                <c:pt idx="165">
                  <c:v>141.42134725</c:v>
                </c:pt>
                <c:pt idx="166">
                  <c:v>142.07955190000001</c:v>
                </c:pt>
                <c:pt idx="167">
                  <c:v>144.76065475999999</c:v>
                </c:pt>
                <c:pt idx="168">
                  <c:v>147.846564</c:v>
                </c:pt>
                <c:pt idx="169">
                  <c:v>148.53117080000001</c:v>
                </c:pt>
                <c:pt idx="170">
                  <c:v>141.93773060000001</c:v>
                </c:pt>
                <c:pt idx="171">
                  <c:v>148.61161270000002</c:v>
                </c:pt>
                <c:pt idx="172">
                  <c:v>150.4870612</c:v>
                </c:pt>
                <c:pt idx="173">
                  <c:v>152.65929460000001</c:v>
                </c:pt>
                <c:pt idx="174">
                  <c:v>154.03299999999999</c:v>
                </c:pt>
                <c:pt idx="175">
                  <c:v>155.75749999999996</c:v>
                </c:pt>
                <c:pt idx="176">
                  <c:v>157.482</c:v>
                </c:pt>
                <c:pt idx="177">
                  <c:v>159.20649999999998</c:v>
                </c:pt>
                <c:pt idx="178">
                  <c:v>160.93100000000001</c:v>
                </c:pt>
                <c:pt idx="179">
                  <c:v>162.65549999999999</c:v>
                </c:pt>
                <c:pt idx="180">
                  <c:v>164.37999999999997</c:v>
                </c:pt>
                <c:pt idx="181">
                  <c:v>166.1045</c:v>
                </c:pt>
                <c:pt idx="182">
                  <c:v>167.82899999999998</c:v>
                </c:pt>
                <c:pt idx="183">
                  <c:v>169.55349999999996</c:v>
                </c:pt>
                <c:pt idx="184">
                  <c:v>171.27799999999999</c:v>
                </c:pt>
                <c:pt idx="185">
                  <c:v>173.00249999999997</c:v>
                </c:pt>
                <c:pt idx="186">
                  <c:v>174.727</c:v>
                </c:pt>
                <c:pt idx="187">
                  <c:v>176.45149999999998</c:v>
                </c:pt>
                <c:pt idx="188">
                  <c:v>178.17599999999996</c:v>
                </c:pt>
                <c:pt idx="189">
                  <c:v>179.90049999999999</c:v>
                </c:pt>
                <c:pt idx="190">
                  <c:v>181.62499999999997</c:v>
                </c:pt>
                <c:pt idx="191">
                  <c:v>183.34950000000001</c:v>
                </c:pt>
                <c:pt idx="192">
                  <c:v>185.07399999999998</c:v>
                </c:pt>
                <c:pt idx="193">
                  <c:v>186.79849999999996</c:v>
                </c:pt>
                <c:pt idx="194">
                  <c:v>188.523</c:v>
                </c:pt>
                <c:pt idx="195">
                  <c:v>190.24749999999997</c:v>
                </c:pt>
                <c:pt idx="196">
                  <c:v>191.97200000000001</c:v>
                </c:pt>
                <c:pt idx="197">
                  <c:v>193.69649999999999</c:v>
                </c:pt>
                <c:pt idx="198">
                  <c:v>195.42099999999996</c:v>
                </c:pt>
                <c:pt idx="199">
                  <c:v>197.1455</c:v>
                </c:pt>
                <c:pt idx="200">
                  <c:v>198.86999999999998</c:v>
                </c:pt>
                <c:pt idx="201">
                  <c:v>200.59450000000001</c:v>
                </c:pt>
                <c:pt idx="202">
                  <c:v>202.31899999999999</c:v>
                </c:pt>
                <c:pt idx="203">
                  <c:v>204.04349999999997</c:v>
                </c:pt>
                <c:pt idx="204">
                  <c:v>205.768</c:v>
                </c:pt>
                <c:pt idx="205">
                  <c:v>207.49249999999998</c:v>
                </c:pt>
                <c:pt idx="206">
                  <c:v>209.21699999999996</c:v>
                </c:pt>
                <c:pt idx="207">
                  <c:v>210.94149999999999</c:v>
                </c:pt>
                <c:pt idx="208">
                  <c:v>212.66599999999997</c:v>
                </c:pt>
                <c:pt idx="209">
                  <c:v>214.3905</c:v>
                </c:pt>
                <c:pt idx="210">
                  <c:v>216.11499999999998</c:v>
                </c:pt>
                <c:pt idx="211">
                  <c:v>217.83949999999996</c:v>
                </c:pt>
                <c:pt idx="212">
                  <c:v>219.56399999999999</c:v>
                </c:pt>
                <c:pt idx="213">
                  <c:v>221.28849999999997</c:v>
                </c:pt>
                <c:pt idx="214">
                  <c:v>223.01300000000001</c:v>
                </c:pt>
                <c:pt idx="215">
                  <c:v>224.73749999999998</c:v>
                </c:pt>
                <c:pt idx="216">
                  <c:v>226.46199999999996</c:v>
                </c:pt>
                <c:pt idx="217">
                  <c:v>228.1865</c:v>
                </c:pt>
                <c:pt idx="218">
                  <c:v>229.91099999999997</c:v>
                </c:pt>
                <c:pt idx="219">
                  <c:v>231.63550000000001</c:v>
                </c:pt>
                <c:pt idx="220">
                  <c:v>233.35999999999999</c:v>
                </c:pt>
                <c:pt idx="221">
                  <c:v>235.08449999999996</c:v>
                </c:pt>
                <c:pt idx="222">
                  <c:v>236.809</c:v>
                </c:pt>
                <c:pt idx="223">
                  <c:v>238.53349999999998</c:v>
                </c:pt>
                <c:pt idx="224">
                  <c:v>240.25800000000001</c:v>
                </c:pt>
                <c:pt idx="225">
                  <c:v>241.98249999999999</c:v>
                </c:pt>
                <c:pt idx="226">
                  <c:v>243.70699999999997</c:v>
                </c:pt>
                <c:pt idx="227">
                  <c:v>245.4315</c:v>
                </c:pt>
                <c:pt idx="228">
                  <c:v>247.15599999999998</c:v>
                </c:pt>
                <c:pt idx="229">
                  <c:v>248.88049999999996</c:v>
                </c:pt>
                <c:pt idx="230">
                  <c:v>250.60499999999999</c:v>
                </c:pt>
                <c:pt idx="231">
                  <c:v>252.32949999999997</c:v>
                </c:pt>
                <c:pt idx="232">
                  <c:v>254.054</c:v>
                </c:pt>
                <c:pt idx="233">
                  <c:v>255.77849999999998</c:v>
                </c:pt>
                <c:pt idx="234">
                  <c:v>257.50299999999993</c:v>
                </c:pt>
                <c:pt idx="235">
                  <c:v>259.22749999999996</c:v>
                </c:pt>
                <c:pt idx="236">
                  <c:v>260.952</c:v>
                </c:pt>
                <c:pt idx="237">
                  <c:v>262.67650000000003</c:v>
                </c:pt>
                <c:pt idx="238">
                  <c:v>264.40099999999995</c:v>
                </c:pt>
                <c:pt idx="239">
                  <c:v>266.12549999999999</c:v>
                </c:pt>
                <c:pt idx="240">
                  <c:v>267.85000000000002</c:v>
                </c:pt>
                <c:pt idx="241">
                  <c:v>269.57449999999994</c:v>
                </c:pt>
                <c:pt idx="242">
                  <c:v>271.29899999999998</c:v>
                </c:pt>
                <c:pt idx="243">
                  <c:v>273.02350000000001</c:v>
                </c:pt>
                <c:pt idx="244">
                  <c:v>274.74799999999993</c:v>
                </c:pt>
                <c:pt idx="245">
                  <c:v>276.47249999999997</c:v>
                </c:pt>
                <c:pt idx="246">
                  <c:v>278.197</c:v>
                </c:pt>
                <c:pt idx="247">
                  <c:v>279.92149999999992</c:v>
                </c:pt>
                <c:pt idx="248">
                  <c:v>281.64599999999996</c:v>
                </c:pt>
                <c:pt idx="249">
                  <c:v>283.37049999999999</c:v>
                </c:pt>
                <c:pt idx="250">
                  <c:v>285.09500000000003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17-4B0A-97B6-05521747932F}"/>
            </c:ext>
          </c:extLst>
        </c:ser>
        <c:ser>
          <c:idx val="2"/>
          <c:order val="2"/>
          <c:tx>
            <c:v>Traditional Clean Energy (TCE) (renewable, nuclear, hydroelectric)</c:v>
          </c:tx>
          <c:spPr>
            <a:ln w="25400" cap="rnd">
              <a:solidFill>
                <a:srgbClr val="33CC33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analys'!$C$26:$IS$26</c:f>
              <c:numCache>
                <c:formatCode>General</c:formatCode>
                <c:ptCount val="2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1.4E-3</c:v>
                </c:pt>
                <c:pt idx="32">
                  <c:v>2.8E-3</c:v>
                </c:pt>
                <c:pt idx="33">
                  <c:v>4.1999999999999997E-3</c:v>
                </c:pt>
                <c:pt idx="34">
                  <c:v>5.5999999999999999E-3</c:v>
                </c:pt>
                <c:pt idx="35">
                  <c:v>7.0000000000000001E-3</c:v>
                </c:pt>
                <c:pt idx="36">
                  <c:v>8.3999999999999995E-3</c:v>
                </c:pt>
                <c:pt idx="37">
                  <c:v>9.7999999999999997E-3</c:v>
                </c:pt>
                <c:pt idx="38">
                  <c:v>1.12E-2</c:v>
                </c:pt>
                <c:pt idx="39">
                  <c:v>1.26E-2</c:v>
                </c:pt>
                <c:pt idx="40">
                  <c:v>1.4E-2</c:v>
                </c:pt>
                <c:pt idx="41">
                  <c:v>1.43E-2</c:v>
                </c:pt>
                <c:pt idx="42">
                  <c:v>1.46E-2</c:v>
                </c:pt>
                <c:pt idx="43">
                  <c:v>1.49E-2</c:v>
                </c:pt>
                <c:pt idx="44">
                  <c:v>1.52E-2</c:v>
                </c:pt>
                <c:pt idx="45">
                  <c:v>1.55E-2</c:v>
                </c:pt>
                <c:pt idx="46">
                  <c:v>1.5800000000000002E-2</c:v>
                </c:pt>
                <c:pt idx="47">
                  <c:v>1.6100000000000003E-2</c:v>
                </c:pt>
                <c:pt idx="48">
                  <c:v>1.6400000000000005E-2</c:v>
                </c:pt>
                <c:pt idx="49">
                  <c:v>1.6700000000000007E-2</c:v>
                </c:pt>
                <c:pt idx="50">
                  <c:v>1.7000000000000001E-2</c:v>
                </c:pt>
                <c:pt idx="51">
                  <c:v>1.8600000000000002E-2</c:v>
                </c:pt>
                <c:pt idx="52">
                  <c:v>2.0200000000000003E-2</c:v>
                </c:pt>
                <c:pt idx="53">
                  <c:v>2.1800000000000003E-2</c:v>
                </c:pt>
                <c:pt idx="54">
                  <c:v>2.3400000000000004E-2</c:v>
                </c:pt>
                <c:pt idx="55">
                  <c:v>2.5000000000000005E-2</c:v>
                </c:pt>
                <c:pt idx="56">
                  <c:v>2.6600000000000006E-2</c:v>
                </c:pt>
                <c:pt idx="57">
                  <c:v>2.8200000000000006E-2</c:v>
                </c:pt>
                <c:pt idx="58">
                  <c:v>2.9800000000000007E-2</c:v>
                </c:pt>
                <c:pt idx="59">
                  <c:v>3.1400000000000004E-2</c:v>
                </c:pt>
                <c:pt idx="60">
                  <c:v>3.3000000000000002E-2</c:v>
                </c:pt>
                <c:pt idx="61">
                  <c:v>3.61E-2</c:v>
                </c:pt>
                <c:pt idx="62">
                  <c:v>3.9199999999999999E-2</c:v>
                </c:pt>
                <c:pt idx="63">
                  <c:v>4.2299999999999997E-2</c:v>
                </c:pt>
                <c:pt idx="64">
                  <c:v>4.5399999999999996E-2</c:v>
                </c:pt>
                <c:pt idx="65">
                  <c:v>4.8499999999999995E-2</c:v>
                </c:pt>
                <c:pt idx="66">
                  <c:v>5.1599999999999993E-2</c:v>
                </c:pt>
                <c:pt idx="67">
                  <c:v>5.4699999999999992E-2</c:v>
                </c:pt>
                <c:pt idx="68">
                  <c:v>5.779999999999999E-2</c:v>
                </c:pt>
                <c:pt idx="69">
                  <c:v>6.0899999999999989E-2</c:v>
                </c:pt>
                <c:pt idx="70">
                  <c:v>6.4000000000000001E-2</c:v>
                </c:pt>
                <c:pt idx="71">
                  <c:v>7.0699999999999999E-2</c:v>
                </c:pt>
                <c:pt idx="72">
                  <c:v>7.7399999999999997E-2</c:v>
                </c:pt>
                <c:pt idx="73">
                  <c:v>8.4099999999999994E-2</c:v>
                </c:pt>
                <c:pt idx="74">
                  <c:v>9.0799999999999992E-2</c:v>
                </c:pt>
                <c:pt idx="75">
                  <c:v>9.7499999999999989E-2</c:v>
                </c:pt>
                <c:pt idx="76">
                  <c:v>0.10419999999999999</c:v>
                </c:pt>
                <c:pt idx="77">
                  <c:v>0.11089999999999998</c:v>
                </c:pt>
                <c:pt idx="78">
                  <c:v>0.11759999999999998</c:v>
                </c:pt>
                <c:pt idx="79">
                  <c:v>0.12429999999999998</c:v>
                </c:pt>
                <c:pt idx="80">
                  <c:v>0.13100000000000001</c:v>
                </c:pt>
                <c:pt idx="81">
                  <c:v>0.1371</c:v>
                </c:pt>
                <c:pt idx="82">
                  <c:v>0.14387777777777777</c:v>
                </c:pt>
                <c:pt idx="83">
                  <c:v>0.15065555555555554</c:v>
                </c:pt>
                <c:pt idx="84">
                  <c:v>0.15743333333333331</c:v>
                </c:pt>
                <c:pt idx="85">
                  <c:v>0.16421111111111109</c:v>
                </c:pt>
                <c:pt idx="86">
                  <c:v>0.17098888888888886</c:v>
                </c:pt>
                <c:pt idx="87">
                  <c:v>0.17776666666666663</c:v>
                </c:pt>
                <c:pt idx="88">
                  <c:v>0.1845444444444444</c:v>
                </c:pt>
                <c:pt idx="89">
                  <c:v>0.19132222222222217</c:v>
                </c:pt>
                <c:pt idx="90">
                  <c:v>0.192</c:v>
                </c:pt>
                <c:pt idx="91">
                  <c:v>0.20610000000000001</c:v>
                </c:pt>
                <c:pt idx="92">
                  <c:v>0.22020000000000001</c:v>
                </c:pt>
                <c:pt idx="93">
                  <c:v>0.23430000000000001</c:v>
                </c:pt>
                <c:pt idx="94">
                  <c:v>0.24840000000000001</c:v>
                </c:pt>
                <c:pt idx="95">
                  <c:v>0.26250000000000001</c:v>
                </c:pt>
                <c:pt idx="96">
                  <c:v>0.27660000000000001</c:v>
                </c:pt>
                <c:pt idx="97">
                  <c:v>0.29070000000000001</c:v>
                </c:pt>
                <c:pt idx="98">
                  <c:v>0.30480000000000002</c:v>
                </c:pt>
                <c:pt idx="99">
                  <c:v>0.31890000000000002</c:v>
                </c:pt>
                <c:pt idx="100">
                  <c:v>0.33300000000000002</c:v>
                </c:pt>
                <c:pt idx="101">
                  <c:v>0.36860000000000004</c:v>
                </c:pt>
                <c:pt idx="102">
                  <c:v>0.4042</c:v>
                </c:pt>
                <c:pt idx="103">
                  <c:v>0.43979999999999997</c:v>
                </c:pt>
                <c:pt idx="104">
                  <c:v>0.47539999999999993</c:v>
                </c:pt>
                <c:pt idx="105">
                  <c:v>0.5109999999999999</c:v>
                </c:pt>
                <c:pt idx="106">
                  <c:v>0.54659999999999986</c:v>
                </c:pt>
                <c:pt idx="107">
                  <c:v>0.58219999999999983</c:v>
                </c:pt>
                <c:pt idx="108">
                  <c:v>0.61779999999999979</c:v>
                </c:pt>
                <c:pt idx="109">
                  <c:v>0.65339999999999976</c:v>
                </c:pt>
                <c:pt idx="110">
                  <c:v>0.68899999999999995</c:v>
                </c:pt>
                <c:pt idx="111">
                  <c:v>0.74815654739999993</c:v>
                </c:pt>
                <c:pt idx="112">
                  <c:v>0.80731309479999991</c:v>
                </c:pt>
                <c:pt idx="113">
                  <c:v>0.86646964219999989</c:v>
                </c:pt>
                <c:pt idx="114">
                  <c:v>0.92562618959999987</c:v>
                </c:pt>
                <c:pt idx="115">
                  <c:v>0.98478273700000007</c:v>
                </c:pt>
                <c:pt idx="116">
                  <c:v>1.0564759450000001</c:v>
                </c:pt>
                <c:pt idx="117">
                  <c:v>1.0855024180000001</c:v>
                </c:pt>
                <c:pt idx="118">
                  <c:v>1.152629508</c:v>
                </c:pt>
                <c:pt idx="119">
                  <c:v>1.22623174</c:v>
                </c:pt>
                <c:pt idx="120">
                  <c:v>1.3062292450000001</c:v>
                </c:pt>
                <c:pt idx="121">
                  <c:v>1.391958966</c:v>
                </c:pt>
                <c:pt idx="122">
                  <c:v>1.496339155</c:v>
                </c:pt>
                <c:pt idx="123">
                  <c:v>1.5675115439999998</c:v>
                </c:pt>
                <c:pt idx="124">
                  <c:v>1.7607903170000001</c:v>
                </c:pt>
                <c:pt idx="125">
                  <c:v>1.8809204639999999</c:v>
                </c:pt>
                <c:pt idx="126">
                  <c:v>1.9421014480000003</c:v>
                </c:pt>
                <c:pt idx="127">
                  <c:v>2.10774931</c:v>
                </c:pt>
                <c:pt idx="128">
                  <c:v>2.329833898</c:v>
                </c:pt>
                <c:pt idx="129">
                  <c:v>2.4485977840000004</c:v>
                </c:pt>
                <c:pt idx="130">
                  <c:v>2.5588737040000002</c:v>
                </c:pt>
                <c:pt idx="131">
                  <c:v>2.722646846</c:v>
                </c:pt>
                <c:pt idx="132">
                  <c:v>2.849925592</c:v>
                </c:pt>
                <c:pt idx="133">
                  <c:v>3.0780108049499999</c:v>
                </c:pt>
                <c:pt idx="134">
                  <c:v>3.387951962667</c:v>
                </c:pt>
                <c:pt idx="135">
                  <c:v>3.6837640236799998</c:v>
                </c:pt>
                <c:pt idx="136">
                  <c:v>3.8548120751580006</c:v>
                </c:pt>
                <c:pt idx="137">
                  <c:v>4.0303078397999998</c:v>
                </c:pt>
                <c:pt idx="138">
                  <c:v>4.2632212777599996</c:v>
                </c:pt>
                <c:pt idx="139">
                  <c:v>4.3315604399400005</c:v>
                </c:pt>
                <c:pt idx="140">
                  <c:v>4.4935983905499999</c:v>
                </c:pt>
                <c:pt idx="141">
                  <c:v>4.6529997798999991</c:v>
                </c:pt>
                <c:pt idx="142">
                  <c:v>4.6743076710999993</c:v>
                </c:pt>
                <c:pt idx="143">
                  <c:v>4.8967056964999998</c:v>
                </c:pt>
                <c:pt idx="144">
                  <c:v>4.9784932948999989</c:v>
                </c:pt>
                <c:pt idx="145">
                  <c:v>5.22361196576</c:v>
                </c:pt>
                <c:pt idx="146">
                  <c:v>5.3356175609599994</c:v>
                </c:pt>
                <c:pt idx="147">
                  <c:v>5.3856711018000007</c:v>
                </c:pt>
                <c:pt idx="148">
                  <c:v>5.463854832</c:v>
                </c:pt>
                <c:pt idx="149">
                  <c:v>5.5934490759000006</c:v>
                </c:pt>
                <c:pt idx="150">
                  <c:v>5.7096722291000006</c:v>
                </c:pt>
                <c:pt idx="151">
                  <c:v>5.7268028644999998</c:v>
                </c:pt>
                <c:pt idx="152">
                  <c:v>5.8815625415999992</c:v>
                </c:pt>
                <c:pt idx="153">
                  <c:v>5.8859898769999992</c:v>
                </c:pt>
                <c:pt idx="154">
                  <c:v>6.3046779854999997</c:v>
                </c:pt>
                <c:pt idx="155">
                  <c:v>6.5131282294999995</c:v>
                </c:pt>
                <c:pt idx="156">
                  <c:v>6.8258427657</c:v>
                </c:pt>
                <c:pt idx="157">
                  <c:v>7.0760762329999993</c:v>
                </c:pt>
                <c:pt idx="158">
                  <c:v>7.61046537</c:v>
                </c:pt>
                <c:pt idx="159">
                  <c:v>7.8048618850000002</c:v>
                </c:pt>
                <c:pt idx="160">
                  <c:v>8.3424041750000004</c:v>
                </c:pt>
                <c:pt idx="161">
                  <c:v>8.5076198499999993</c:v>
                </c:pt>
                <c:pt idx="162">
                  <c:v>8.6913361699999996</c:v>
                </c:pt>
                <c:pt idx="163">
                  <c:v>9.1600992200000011</c:v>
                </c:pt>
                <c:pt idx="164">
                  <c:v>9.5722033199999998</c:v>
                </c:pt>
                <c:pt idx="165">
                  <c:v>9.88900252</c:v>
                </c:pt>
                <c:pt idx="166">
                  <c:v>10.357429849999999</c:v>
                </c:pt>
                <c:pt idx="167">
                  <c:v>10.798519079999998</c:v>
                </c:pt>
                <c:pt idx="168">
                  <c:v>11.446915599999999</c:v>
                </c:pt>
                <c:pt idx="169">
                  <c:v>12.070001489999999</c:v>
                </c:pt>
                <c:pt idx="170">
                  <c:v>12.341465000000001</c:v>
                </c:pt>
                <c:pt idx="171">
                  <c:v>13.020853199999999</c:v>
                </c:pt>
                <c:pt idx="172">
                  <c:v>13.596182500000001</c:v>
                </c:pt>
                <c:pt idx="173">
                  <c:v>14.361302250000001</c:v>
                </c:pt>
                <c:pt idx="174">
                  <c:v>15.064968799999994</c:v>
                </c:pt>
                <c:pt idx="175">
                  <c:v>15.443181249999993</c:v>
                </c:pt>
                <c:pt idx="176">
                  <c:v>15.830668799999993</c:v>
                </c:pt>
                <c:pt idx="177">
                  <c:v>16.227582049999995</c:v>
                </c:pt>
                <c:pt idx="178">
                  <c:v>16.634072799999988</c:v>
                </c:pt>
                <c:pt idx="179">
                  <c:v>17.050294049999994</c:v>
                </c:pt>
                <c:pt idx="180">
                  <c:v>17.476399999999991</c:v>
                </c:pt>
                <c:pt idx="181">
                  <c:v>17.912546049999989</c:v>
                </c:pt>
                <c:pt idx="182">
                  <c:v>18.358888799999988</c:v>
                </c:pt>
                <c:pt idx="183">
                  <c:v>18.815586049999993</c:v>
                </c:pt>
                <c:pt idx="184">
                  <c:v>19.282796799999989</c:v>
                </c:pt>
                <c:pt idx="185">
                  <c:v>19.76068124999999</c:v>
                </c:pt>
                <c:pt idx="186">
                  <c:v>20.249400799999989</c:v>
                </c:pt>
                <c:pt idx="187">
                  <c:v>20.749118049999993</c:v>
                </c:pt>
                <c:pt idx="188">
                  <c:v>21.259996799999996</c:v>
                </c:pt>
                <c:pt idx="189">
                  <c:v>21.782202049999992</c:v>
                </c:pt>
                <c:pt idx="190">
                  <c:v>22.315899999999996</c:v>
                </c:pt>
                <c:pt idx="191">
                  <c:v>22.861258049999982</c:v>
                </c:pt>
                <c:pt idx="192">
                  <c:v>23.418444800000003</c:v>
                </c:pt>
                <c:pt idx="193">
                  <c:v>23.987630049999982</c:v>
                </c:pt>
                <c:pt idx="194">
                  <c:v>24.568984799999996</c:v>
                </c:pt>
                <c:pt idx="195">
                  <c:v>25.162681249999988</c:v>
                </c:pt>
                <c:pt idx="196">
                  <c:v>25.768892799999993</c:v>
                </c:pt>
                <c:pt idx="197">
                  <c:v>26.387794049999986</c:v>
                </c:pt>
                <c:pt idx="198">
                  <c:v>27.019560799999979</c:v>
                </c:pt>
                <c:pt idx="199">
                  <c:v>27.664370049999985</c:v>
                </c:pt>
                <c:pt idx="200">
                  <c:v>28.322400000000002</c:v>
                </c:pt>
                <c:pt idx="201">
                  <c:v>28.993830049999985</c:v>
                </c:pt>
                <c:pt idx="202">
                  <c:v>29.6788408</c:v>
                </c:pt>
                <c:pt idx="203">
                  <c:v>30.37761404999998</c:v>
                </c:pt>
                <c:pt idx="204">
                  <c:v>31.090332799999988</c:v>
                </c:pt>
                <c:pt idx="205">
                  <c:v>31.817181249999994</c:v>
                </c:pt>
                <c:pt idx="206">
                  <c:v>32.5583448</c:v>
                </c:pt>
                <c:pt idx="207">
                  <c:v>33.314010049999979</c:v>
                </c:pt>
                <c:pt idx="208">
                  <c:v>34.084364799999982</c:v>
                </c:pt>
                <c:pt idx="209">
                  <c:v>34.869598049999986</c:v>
                </c:pt>
                <c:pt idx="210">
                  <c:v>35.669899999999984</c:v>
                </c:pt>
                <c:pt idx="211">
                  <c:v>36.485462049999981</c:v>
                </c:pt>
                <c:pt idx="212">
                  <c:v>37.316476799999975</c:v>
                </c:pt>
                <c:pt idx="213">
                  <c:v>38.163138049999972</c:v>
                </c:pt>
                <c:pt idx="214">
                  <c:v>39.025640799999984</c:v>
                </c:pt>
                <c:pt idx="215">
                  <c:v>39.904181249999993</c:v>
                </c:pt>
                <c:pt idx="216">
                  <c:v>40.798956799999992</c:v>
                </c:pt>
                <c:pt idx="217">
                  <c:v>41.710166049999991</c:v>
                </c:pt>
                <c:pt idx="218">
                  <c:v>42.638008799999987</c:v>
                </c:pt>
                <c:pt idx="219">
                  <c:v>43.582686049999971</c:v>
                </c:pt>
                <c:pt idx="220">
                  <c:v>44.544399999999996</c:v>
                </c:pt>
                <c:pt idx="221">
                  <c:v>45.52335404999998</c:v>
                </c:pt>
                <c:pt idx="222">
                  <c:v>46.519752799999992</c:v>
                </c:pt>
                <c:pt idx="223">
                  <c:v>47.53380204999997</c:v>
                </c:pt>
                <c:pt idx="224">
                  <c:v>48.565708799999975</c:v>
                </c:pt>
                <c:pt idx="225">
                  <c:v>49.61568124999998</c:v>
                </c:pt>
                <c:pt idx="226">
                  <c:v>50.683928799999983</c:v>
                </c:pt>
                <c:pt idx="227">
                  <c:v>51.770662049999991</c:v>
                </c:pt>
                <c:pt idx="228">
                  <c:v>52.876092799999981</c:v>
                </c:pt>
                <c:pt idx="229">
                  <c:v>54.000434049999974</c:v>
                </c:pt>
                <c:pt idx="230">
                  <c:v>55.143899999999988</c:v>
                </c:pt>
                <c:pt idx="231">
                  <c:v>56.306706049999981</c:v>
                </c:pt>
                <c:pt idx="232">
                  <c:v>57.489068799999991</c:v>
                </c:pt>
                <c:pt idx="233">
                  <c:v>58.69120604999997</c:v>
                </c:pt>
                <c:pt idx="234">
                  <c:v>59.913336799999982</c:v>
                </c:pt>
                <c:pt idx="235">
                  <c:v>61.155681249999979</c:v>
                </c:pt>
                <c:pt idx="236">
                  <c:v>62.418460799999984</c:v>
                </c:pt>
                <c:pt idx="237">
                  <c:v>63.701898049999976</c:v>
                </c:pt>
                <c:pt idx="238">
                  <c:v>65.00621679999999</c:v>
                </c:pt>
                <c:pt idx="239">
                  <c:v>66.331642049999985</c:v>
                </c:pt>
                <c:pt idx="240">
                  <c:v>67.678399999999996</c:v>
                </c:pt>
                <c:pt idx="241">
                  <c:v>69.046718049999996</c:v>
                </c:pt>
                <c:pt idx="242">
                  <c:v>70.436824799999982</c:v>
                </c:pt>
                <c:pt idx="243">
                  <c:v>71.848950049999999</c:v>
                </c:pt>
                <c:pt idx="244">
                  <c:v>73.283324799999974</c:v>
                </c:pt>
                <c:pt idx="245">
                  <c:v>74.740181249999992</c:v>
                </c:pt>
                <c:pt idx="246">
                  <c:v>76.219752799999995</c:v>
                </c:pt>
                <c:pt idx="247">
                  <c:v>77.722274049999967</c:v>
                </c:pt>
                <c:pt idx="248">
                  <c:v>79.247980799999979</c:v>
                </c:pt>
                <c:pt idx="249">
                  <c:v>80.797110049999958</c:v>
                </c:pt>
                <c:pt idx="250">
                  <c:v>82.369900000000001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17-4B0A-97B6-0552174793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068847"/>
        <c:axId val="2000069327"/>
      </c:scatterChart>
      <c:valAx>
        <c:axId val="2000068847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49689585416048448"/>
              <c:y val="0.933131528869547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0069327"/>
        <c:crosses val="autoZero"/>
        <c:crossBetween val="midCat"/>
        <c:majorUnit val="25"/>
      </c:valAx>
      <c:valAx>
        <c:axId val="200006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Global primary energy (PWh/year)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4098683200142624E-3"/>
              <c:y val="0.14181413209292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00068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045849502885312"/>
          <c:y val="3.0340084639765563E-2"/>
          <c:w val="0.70555882067666753"/>
          <c:h val="0.270855279158668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084864444728621E-2"/>
          <c:y val="2.8697823385489499E-2"/>
          <c:w val="0.85648975938969496"/>
          <c:h val="0.80959951949896336"/>
        </c:manualLayout>
      </c:layout>
      <c:scatterChart>
        <c:scatterStyle val="lineMarker"/>
        <c:varyColors val="0"/>
        <c:ser>
          <c:idx val="0"/>
          <c:order val="0"/>
          <c:tx>
            <c:v>TPE in the world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analys'!$C$27:$IS$27</c:f>
              <c:numCache>
                <c:formatCode>General</c:formatCode>
                <c:ptCount val="251"/>
                <c:pt idx="0">
                  <c:v>7.7910000000000004</c:v>
                </c:pt>
                <c:pt idx="1">
                  <c:v>7.8124000000000002</c:v>
                </c:pt>
                <c:pt idx="2">
                  <c:v>7.8338000000000001</c:v>
                </c:pt>
                <c:pt idx="3">
                  <c:v>7.8552</c:v>
                </c:pt>
                <c:pt idx="4">
                  <c:v>7.8765999999999998</c:v>
                </c:pt>
                <c:pt idx="5">
                  <c:v>7.8980000000000006</c:v>
                </c:pt>
                <c:pt idx="6">
                  <c:v>7.9194000000000004</c:v>
                </c:pt>
                <c:pt idx="7">
                  <c:v>7.9408000000000003</c:v>
                </c:pt>
                <c:pt idx="8">
                  <c:v>7.9622000000000002</c:v>
                </c:pt>
                <c:pt idx="9">
                  <c:v>7.9836</c:v>
                </c:pt>
                <c:pt idx="10">
                  <c:v>8.004999999999999</c:v>
                </c:pt>
                <c:pt idx="11">
                  <c:v>8.0637000000000008</c:v>
                </c:pt>
                <c:pt idx="12">
                  <c:v>8.1224000000000007</c:v>
                </c:pt>
                <c:pt idx="13">
                  <c:v>8.1810999999999989</c:v>
                </c:pt>
                <c:pt idx="14">
                  <c:v>8.2398000000000007</c:v>
                </c:pt>
                <c:pt idx="15">
                  <c:v>8.2985000000000007</c:v>
                </c:pt>
                <c:pt idx="16">
                  <c:v>8.3572000000000006</c:v>
                </c:pt>
                <c:pt idx="17">
                  <c:v>8.4159000000000006</c:v>
                </c:pt>
                <c:pt idx="18">
                  <c:v>8.4745999999999988</c:v>
                </c:pt>
                <c:pt idx="19">
                  <c:v>8.5333000000000006</c:v>
                </c:pt>
                <c:pt idx="20">
                  <c:v>8.5920000000000005</c:v>
                </c:pt>
                <c:pt idx="21">
                  <c:v>8.6846999999999994</c:v>
                </c:pt>
                <c:pt idx="22">
                  <c:v>8.7774000000000001</c:v>
                </c:pt>
                <c:pt idx="23">
                  <c:v>8.8701000000000008</c:v>
                </c:pt>
                <c:pt idx="24">
                  <c:v>8.9627999999999997</c:v>
                </c:pt>
                <c:pt idx="25">
                  <c:v>9.0555000000000003</c:v>
                </c:pt>
                <c:pt idx="26">
                  <c:v>9.1481999999999992</c:v>
                </c:pt>
                <c:pt idx="27">
                  <c:v>9.2408999999999999</c:v>
                </c:pt>
                <c:pt idx="28">
                  <c:v>9.3335999999999988</c:v>
                </c:pt>
                <c:pt idx="29">
                  <c:v>9.4262999999999995</c:v>
                </c:pt>
                <c:pt idx="30">
                  <c:v>9.5190000000000001</c:v>
                </c:pt>
                <c:pt idx="31">
                  <c:v>9.6330000000000009</c:v>
                </c:pt>
                <c:pt idx="32">
                  <c:v>9.7470000000000017</c:v>
                </c:pt>
                <c:pt idx="33">
                  <c:v>9.8610000000000007</c:v>
                </c:pt>
                <c:pt idx="34">
                  <c:v>9.9749999999999996</c:v>
                </c:pt>
                <c:pt idx="35">
                  <c:v>10.089</c:v>
                </c:pt>
                <c:pt idx="36">
                  <c:v>10.202999999999999</c:v>
                </c:pt>
                <c:pt idx="37">
                  <c:v>10.317</c:v>
                </c:pt>
                <c:pt idx="38">
                  <c:v>10.431000000000001</c:v>
                </c:pt>
                <c:pt idx="39">
                  <c:v>10.545</c:v>
                </c:pt>
                <c:pt idx="40">
                  <c:v>10.658999999999999</c:v>
                </c:pt>
                <c:pt idx="41">
                  <c:v>10.803199999999999</c:v>
                </c:pt>
                <c:pt idx="42">
                  <c:v>10.947399999999998</c:v>
                </c:pt>
                <c:pt idx="43">
                  <c:v>11.0916</c:v>
                </c:pt>
                <c:pt idx="44">
                  <c:v>11.235799999999999</c:v>
                </c:pt>
                <c:pt idx="45">
                  <c:v>11.379999999999997</c:v>
                </c:pt>
                <c:pt idx="46">
                  <c:v>11.524199999999999</c:v>
                </c:pt>
                <c:pt idx="47">
                  <c:v>11.668399999999998</c:v>
                </c:pt>
                <c:pt idx="48">
                  <c:v>11.812599999999998</c:v>
                </c:pt>
                <c:pt idx="49">
                  <c:v>11.956799999999996</c:v>
                </c:pt>
                <c:pt idx="50">
                  <c:v>12.100999999999997</c:v>
                </c:pt>
                <c:pt idx="51">
                  <c:v>12.452599999999999</c:v>
                </c:pt>
                <c:pt idx="52">
                  <c:v>12.8042</c:v>
                </c:pt>
                <c:pt idx="53">
                  <c:v>13.155799999999999</c:v>
                </c:pt>
                <c:pt idx="54">
                  <c:v>13.507399999999999</c:v>
                </c:pt>
                <c:pt idx="55">
                  <c:v>13.858999999999998</c:v>
                </c:pt>
                <c:pt idx="56">
                  <c:v>14.210599999999999</c:v>
                </c:pt>
                <c:pt idx="57">
                  <c:v>14.562199999999999</c:v>
                </c:pt>
                <c:pt idx="58">
                  <c:v>14.913799999999997</c:v>
                </c:pt>
                <c:pt idx="59">
                  <c:v>15.265399999999998</c:v>
                </c:pt>
                <c:pt idx="60">
                  <c:v>15.617000000000001</c:v>
                </c:pt>
                <c:pt idx="61">
                  <c:v>15.851599999999998</c:v>
                </c:pt>
                <c:pt idx="62">
                  <c:v>16.086200000000002</c:v>
                </c:pt>
                <c:pt idx="63">
                  <c:v>16.320799999999998</c:v>
                </c:pt>
                <c:pt idx="64">
                  <c:v>16.555400000000002</c:v>
                </c:pt>
                <c:pt idx="65">
                  <c:v>16.79</c:v>
                </c:pt>
                <c:pt idx="66">
                  <c:v>17.0246</c:v>
                </c:pt>
                <c:pt idx="67">
                  <c:v>17.259199999999996</c:v>
                </c:pt>
                <c:pt idx="68">
                  <c:v>17.4938</c:v>
                </c:pt>
                <c:pt idx="69">
                  <c:v>17.728399999999997</c:v>
                </c:pt>
                <c:pt idx="70">
                  <c:v>17.963000000000001</c:v>
                </c:pt>
                <c:pt idx="71">
                  <c:v>18.150399999999998</c:v>
                </c:pt>
                <c:pt idx="72">
                  <c:v>18.337799999999998</c:v>
                </c:pt>
                <c:pt idx="73">
                  <c:v>18.525200000000002</c:v>
                </c:pt>
                <c:pt idx="74">
                  <c:v>18.712600000000002</c:v>
                </c:pt>
                <c:pt idx="75">
                  <c:v>18.899999999999999</c:v>
                </c:pt>
                <c:pt idx="76">
                  <c:v>19.087399999999992</c:v>
                </c:pt>
                <c:pt idx="77">
                  <c:v>19.274799999999995</c:v>
                </c:pt>
                <c:pt idx="78">
                  <c:v>19.462199999999996</c:v>
                </c:pt>
                <c:pt idx="79">
                  <c:v>19.649599999999996</c:v>
                </c:pt>
                <c:pt idx="80">
                  <c:v>19.837000000000003</c:v>
                </c:pt>
                <c:pt idx="81">
                  <c:v>20.106100000000001</c:v>
                </c:pt>
                <c:pt idx="82">
                  <c:v>20.405100000000001</c:v>
                </c:pt>
                <c:pt idx="83">
                  <c:v>20.7041</c:v>
                </c:pt>
                <c:pt idx="84">
                  <c:v>21.0031</c:v>
                </c:pt>
                <c:pt idx="85">
                  <c:v>21.302100000000003</c:v>
                </c:pt>
                <c:pt idx="86">
                  <c:v>21.601099999999999</c:v>
                </c:pt>
                <c:pt idx="87">
                  <c:v>21.900099999999998</c:v>
                </c:pt>
                <c:pt idx="88">
                  <c:v>22.199099999999998</c:v>
                </c:pt>
                <c:pt idx="89">
                  <c:v>22.498100000000001</c:v>
                </c:pt>
                <c:pt idx="90">
                  <c:v>22.527999999999999</c:v>
                </c:pt>
                <c:pt idx="91">
                  <c:v>23.072399999999998</c:v>
                </c:pt>
                <c:pt idx="92">
                  <c:v>23.616800000000001</c:v>
                </c:pt>
                <c:pt idx="93">
                  <c:v>24.161200000000004</c:v>
                </c:pt>
                <c:pt idx="94">
                  <c:v>24.705599999999997</c:v>
                </c:pt>
                <c:pt idx="95">
                  <c:v>25.249999999999996</c:v>
                </c:pt>
                <c:pt idx="96">
                  <c:v>25.794399999999996</c:v>
                </c:pt>
                <c:pt idx="97">
                  <c:v>26.338799999999996</c:v>
                </c:pt>
                <c:pt idx="98">
                  <c:v>26.883199999999995</c:v>
                </c:pt>
                <c:pt idx="99">
                  <c:v>27.427599999999991</c:v>
                </c:pt>
                <c:pt idx="100">
                  <c:v>27.971999999999998</c:v>
                </c:pt>
                <c:pt idx="101">
                  <c:v>29.233699999999999</c:v>
                </c:pt>
                <c:pt idx="102">
                  <c:v>30.4954</c:v>
                </c:pt>
                <c:pt idx="103">
                  <c:v>31.757100000000001</c:v>
                </c:pt>
                <c:pt idx="104">
                  <c:v>33.018799999999992</c:v>
                </c:pt>
                <c:pt idx="105">
                  <c:v>34.280499999999996</c:v>
                </c:pt>
                <c:pt idx="106">
                  <c:v>35.542199999999994</c:v>
                </c:pt>
                <c:pt idx="107">
                  <c:v>36.803899999999992</c:v>
                </c:pt>
                <c:pt idx="108">
                  <c:v>38.065599999999996</c:v>
                </c:pt>
                <c:pt idx="109">
                  <c:v>39.327299999999994</c:v>
                </c:pt>
                <c:pt idx="110">
                  <c:v>40.588999999999999</c:v>
                </c:pt>
                <c:pt idx="111">
                  <c:v>42.601169379600009</c:v>
                </c:pt>
                <c:pt idx="112">
                  <c:v>44.613338759200005</c:v>
                </c:pt>
                <c:pt idx="113">
                  <c:v>46.625508138800008</c:v>
                </c:pt>
                <c:pt idx="114">
                  <c:v>48.637677518400004</c:v>
                </c:pt>
                <c:pt idx="115">
                  <c:v>50.649846898000007</c:v>
                </c:pt>
                <c:pt idx="116">
                  <c:v>52.939328789000001</c:v>
                </c:pt>
                <c:pt idx="117">
                  <c:v>54.618289133999994</c:v>
                </c:pt>
                <c:pt idx="118">
                  <c:v>57.381959008000003</c:v>
                </c:pt>
                <c:pt idx="119">
                  <c:v>60.749563721000001</c:v>
                </c:pt>
                <c:pt idx="120">
                  <c:v>64.138256738999999</c:v>
                </c:pt>
                <c:pt idx="121">
                  <c:v>66.302006112000001</c:v>
                </c:pt>
                <c:pt idx="122">
                  <c:v>69.425477264999998</c:v>
                </c:pt>
                <c:pt idx="123">
                  <c:v>72.973297101</c:v>
                </c:pt>
                <c:pt idx="124">
                  <c:v>73.019064033000006</c:v>
                </c:pt>
                <c:pt idx="125">
                  <c:v>73.310126855999997</c:v>
                </c:pt>
                <c:pt idx="126">
                  <c:v>76.843729636999996</c:v>
                </c:pt>
                <c:pt idx="127">
                  <c:v>79.173051845000003</c:v>
                </c:pt>
                <c:pt idx="128">
                  <c:v>81.704429672000003</c:v>
                </c:pt>
                <c:pt idx="129">
                  <c:v>84.090493998000014</c:v>
                </c:pt>
                <c:pt idx="130">
                  <c:v>83.267735823999999</c:v>
                </c:pt>
                <c:pt idx="131">
                  <c:v>82.707972769000008</c:v>
                </c:pt>
                <c:pt idx="132">
                  <c:v>82.236243836</c:v>
                </c:pt>
                <c:pt idx="133">
                  <c:v>83.302584044949981</c:v>
                </c:pt>
                <c:pt idx="134">
                  <c:v>86.411241385667012</c:v>
                </c:pt>
                <c:pt idx="135">
                  <c:v>88.238441113679983</c:v>
                </c:pt>
                <c:pt idx="136">
                  <c:v>89.994860065157994</c:v>
                </c:pt>
                <c:pt idx="137">
                  <c:v>92.904063959799998</c:v>
                </c:pt>
                <c:pt idx="138">
                  <c:v>95.932615473759995</c:v>
                </c:pt>
                <c:pt idx="139">
                  <c:v>97.751313679940012</c:v>
                </c:pt>
                <c:pt idx="140">
                  <c:v>98.716522500549999</c:v>
                </c:pt>
                <c:pt idx="141">
                  <c:v>99.335513599899997</c:v>
                </c:pt>
                <c:pt idx="142">
                  <c:v>99.98264630609998</c:v>
                </c:pt>
                <c:pt idx="143">
                  <c:v>100.5020407465</c:v>
                </c:pt>
                <c:pt idx="144">
                  <c:v>101.7827980709</c:v>
                </c:pt>
                <c:pt idx="145">
                  <c:v>103.65181736576</c:v>
                </c:pt>
                <c:pt idx="146">
                  <c:v>106.46466707595999</c:v>
                </c:pt>
                <c:pt idx="147">
                  <c:v>107.5814487518</c:v>
                </c:pt>
                <c:pt idx="148">
                  <c:v>108.204198792</c:v>
                </c:pt>
                <c:pt idx="149">
                  <c:v>109.97383443589999</c:v>
                </c:pt>
                <c:pt idx="150">
                  <c:v>112.76135501909999</c:v>
                </c:pt>
                <c:pt idx="151">
                  <c:v>113.90593683450001</c:v>
                </c:pt>
                <c:pt idx="152">
                  <c:v>116.14748798160001</c:v>
                </c:pt>
                <c:pt idx="153">
                  <c:v>120.203030857</c:v>
                </c:pt>
                <c:pt idx="154">
                  <c:v>125.45700708550001</c:v>
                </c:pt>
                <c:pt idx="155">
                  <c:v>129.41893449950001</c:v>
                </c:pt>
                <c:pt idx="156">
                  <c:v>132.81676970569998</c:v>
                </c:pt>
                <c:pt idx="157">
                  <c:v>136.95101193300002</c:v>
                </c:pt>
                <c:pt idx="158">
                  <c:v>138.41690911000001</c:v>
                </c:pt>
                <c:pt idx="159">
                  <c:v>136.32494503500001</c:v>
                </c:pt>
                <c:pt idx="160">
                  <c:v>142.34190741500001</c:v>
                </c:pt>
                <c:pt idx="161">
                  <c:v>145.47962465000001</c:v>
                </c:pt>
                <c:pt idx="162">
                  <c:v>147.31839976999998</c:v>
                </c:pt>
                <c:pt idx="163">
                  <c:v>149.39525752</c:v>
                </c:pt>
                <c:pt idx="164">
                  <c:v>150.52564856000001</c:v>
                </c:pt>
                <c:pt idx="165">
                  <c:v>151.31034976999999</c:v>
                </c:pt>
                <c:pt idx="166">
                  <c:v>152.43698175</c:v>
                </c:pt>
                <c:pt idx="167">
                  <c:v>155.55917384</c:v>
                </c:pt>
                <c:pt idx="168">
                  <c:v>159.29347960000001</c:v>
                </c:pt>
                <c:pt idx="169">
                  <c:v>160.60117229000002</c:v>
                </c:pt>
                <c:pt idx="170">
                  <c:v>154.27919560000001</c:v>
                </c:pt>
                <c:pt idx="171">
                  <c:v>161.63246590000003</c:v>
                </c:pt>
                <c:pt idx="172">
                  <c:v>164.0832437</c:v>
                </c:pt>
                <c:pt idx="173">
                  <c:v>167.02059685</c:v>
                </c:pt>
                <c:pt idx="174">
                  <c:v>169.09796879999999</c:v>
                </c:pt>
                <c:pt idx="175">
                  <c:v>171.20068124999995</c:v>
                </c:pt>
                <c:pt idx="176">
                  <c:v>173.31266879999998</c:v>
                </c:pt>
                <c:pt idx="177">
                  <c:v>175.43408204999997</c:v>
                </c:pt>
                <c:pt idx="178">
                  <c:v>177.5650728</c:v>
                </c:pt>
                <c:pt idx="179">
                  <c:v>179.70579404999998</c:v>
                </c:pt>
                <c:pt idx="180">
                  <c:v>181.85639999999995</c:v>
                </c:pt>
                <c:pt idx="181">
                  <c:v>184.01704604999998</c:v>
                </c:pt>
                <c:pt idx="182">
                  <c:v>186.18788879999997</c:v>
                </c:pt>
                <c:pt idx="183">
                  <c:v>188.36908604999996</c:v>
                </c:pt>
                <c:pt idx="184">
                  <c:v>190.56079679999999</c:v>
                </c:pt>
                <c:pt idx="185">
                  <c:v>192.76318124999995</c:v>
                </c:pt>
                <c:pt idx="186">
                  <c:v>194.97640079999999</c:v>
                </c:pt>
                <c:pt idx="187">
                  <c:v>197.20061804999997</c:v>
                </c:pt>
                <c:pt idx="188">
                  <c:v>199.43599679999994</c:v>
                </c:pt>
                <c:pt idx="189">
                  <c:v>201.68270204999999</c:v>
                </c:pt>
                <c:pt idx="190">
                  <c:v>203.94089999999997</c:v>
                </c:pt>
                <c:pt idx="191">
                  <c:v>206.21075804999998</c:v>
                </c:pt>
                <c:pt idx="192">
                  <c:v>208.49244479999999</c:v>
                </c:pt>
                <c:pt idx="193">
                  <c:v>210.78613004999994</c:v>
                </c:pt>
                <c:pt idx="194">
                  <c:v>213.09198479999998</c:v>
                </c:pt>
                <c:pt idx="195">
                  <c:v>215.41018124999997</c:v>
                </c:pt>
                <c:pt idx="196">
                  <c:v>217.74089280000001</c:v>
                </c:pt>
                <c:pt idx="197">
                  <c:v>220.08429404999998</c:v>
                </c:pt>
                <c:pt idx="198">
                  <c:v>222.44056079999996</c:v>
                </c:pt>
                <c:pt idx="199">
                  <c:v>224.80987004999997</c:v>
                </c:pt>
                <c:pt idx="200">
                  <c:v>227.19239999999996</c:v>
                </c:pt>
                <c:pt idx="201">
                  <c:v>229.58833005</c:v>
                </c:pt>
                <c:pt idx="202">
                  <c:v>231.99784079999998</c:v>
                </c:pt>
                <c:pt idx="203">
                  <c:v>234.42111404999994</c:v>
                </c:pt>
                <c:pt idx="204">
                  <c:v>236.8583328</c:v>
                </c:pt>
                <c:pt idx="205">
                  <c:v>239.30968124999998</c:v>
                </c:pt>
                <c:pt idx="206">
                  <c:v>241.77534479999997</c:v>
                </c:pt>
                <c:pt idx="207">
                  <c:v>244.25551004999997</c:v>
                </c:pt>
                <c:pt idx="208">
                  <c:v>246.75036479999994</c:v>
                </c:pt>
                <c:pt idx="209">
                  <c:v>249.26009804999998</c:v>
                </c:pt>
                <c:pt idx="210">
                  <c:v>251.78489999999996</c:v>
                </c:pt>
                <c:pt idx="211">
                  <c:v>254.32496204999995</c:v>
                </c:pt>
                <c:pt idx="212">
                  <c:v>256.8804768</c:v>
                </c:pt>
                <c:pt idx="213">
                  <c:v>259.45163804999993</c:v>
                </c:pt>
                <c:pt idx="214">
                  <c:v>262.0386408</c:v>
                </c:pt>
                <c:pt idx="215">
                  <c:v>264.64168124999998</c:v>
                </c:pt>
                <c:pt idx="216">
                  <c:v>267.26095679999997</c:v>
                </c:pt>
                <c:pt idx="217">
                  <c:v>269.89666604999996</c:v>
                </c:pt>
                <c:pt idx="218">
                  <c:v>272.54900879999997</c:v>
                </c:pt>
                <c:pt idx="219">
                  <c:v>275.21818604999999</c:v>
                </c:pt>
                <c:pt idx="220">
                  <c:v>277.90440000000001</c:v>
                </c:pt>
                <c:pt idx="221">
                  <c:v>280.60785404999996</c:v>
                </c:pt>
                <c:pt idx="222">
                  <c:v>283.32875279999996</c:v>
                </c:pt>
                <c:pt idx="223">
                  <c:v>286.06730204999997</c:v>
                </c:pt>
                <c:pt idx="224">
                  <c:v>288.82370879999996</c:v>
                </c:pt>
                <c:pt idx="225">
                  <c:v>291.59818124999998</c:v>
                </c:pt>
                <c:pt idx="226">
                  <c:v>294.39092879999993</c:v>
                </c:pt>
                <c:pt idx="227">
                  <c:v>297.20216204999997</c:v>
                </c:pt>
                <c:pt idx="228">
                  <c:v>300.03209279999999</c:v>
                </c:pt>
                <c:pt idx="229">
                  <c:v>302.88093404999995</c:v>
                </c:pt>
                <c:pt idx="230">
                  <c:v>305.74889999999999</c:v>
                </c:pt>
                <c:pt idx="231">
                  <c:v>308.63620604999994</c:v>
                </c:pt>
                <c:pt idx="232">
                  <c:v>311.54306880000001</c:v>
                </c:pt>
                <c:pt idx="233">
                  <c:v>314.46970604999996</c:v>
                </c:pt>
                <c:pt idx="234">
                  <c:v>317.4163367999999</c:v>
                </c:pt>
                <c:pt idx="235">
                  <c:v>320.38318124999995</c:v>
                </c:pt>
                <c:pt idx="236">
                  <c:v>323.37046079999999</c:v>
                </c:pt>
                <c:pt idx="237">
                  <c:v>326.37839804999999</c:v>
                </c:pt>
                <c:pt idx="238">
                  <c:v>329.40721679999996</c:v>
                </c:pt>
                <c:pt idx="239">
                  <c:v>332.45714204999996</c:v>
                </c:pt>
                <c:pt idx="240">
                  <c:v>335.52840000000003</c:v>
                </c:pt>
                <c:pt idx="241">
                  <c:v>338.62121804999992</c:v>
                </c:pt>
                <c:pt idx="242">
                  <c:v>341.73582479999993</c:v>
                </c:pt>
                <c:pt idx="243">
                  <c:v>344.87245005</c:v>
                </c:pt>
                <c:pt idx="244">
                  <c:v>348.03132479999988</c:v>
                </c:pt>
                <c:pt idx="245">
                  <c:v>351.21268124999995</c:v>
                </c:pt>
                <c:pt idx="246">
                  <c:v>354.41675279999998</c:v>
                </c:pt>
                <c:pt idx="247">
                  <c:v>357.64377404999988</c:v>
                </c:pt>
                <c:pt idx="248">
                  <c:v>360.89398079999995</c:v>
                </c:pt>
                <c:pt idx="249">
                  <c:v>364.16761004999995</c:v>
                </c:pt>
                <c:pt idx="250">
                  <c:v>367.46490000000006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30-41F1-8378-DCAEDE54792F}"/>
            </c:ext>
          </c:extLst>
        </c:ser>
        <c:ser>
          <c:idx val="1"/>
          <c:order val="1"/>
          <c:tx>
            <c:v>FFE in the world (linked to scenario 1-3)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analys'!$C$22:$FZ$22</c:f>
              <c:numCache>
                <c:formatCode>General</c:formatCode>
                <c:ptCount val="180"/>
                <c:pt idx="0">
                  <c:v>7.7910000000000004</c:v>
                </c:pt>
                <c:pt idx="1">
                  <c:v>7.8124000000000002</c:v>
                </c:pt>
                <c:pt idx="2">
                  <c:v>7.8338000000000001</c:v>
                </c:pt>
                <c:pt idx="3">
                  <c:v>7.8552</c:v>
                </c:pt>
                <c:pt idx="4">
                  <c:v>7.8765999999999998</c:v>
                </c:pt>
                <c:pt idx="5">
                  <c:v>7.8980000000000006</c:v>
                </c:pt>
                <c:pt idx="6">
                  <c:v>7.9194000000000004</c:v>
                </c:pt>
                <c:pt idx="7">
                  <c:v>7.9408000000000003</c:v>
                </c:pt>
                <c:pt idx="8">
                  <c:v>7.9622000000000002</c:v>
                </c:pt>
                <c:pt idx="9">
                  <c:v>7.9836</c:v>
                </c:pt>
                <c:pt idx="10">
                  <c:v>8.004999999999999</c:v>
                </c:pt>
                <c:pt idx="11">
                  <c:v>8.0637000000000008</c:v>
                </c:pt>
                <c:pt idx="12">
                  <c:v>8.1224000000000007</c:v>
                </c:pt>
                <c:pt idx="13">
                  <c:v>8.1810999999999989</c:v>
                </c:pt>
                <c:pt idx="14">
                  <c:v>8.2398000000000007</c:v>
                </c:pt>
                <c:pt idx="15">
                  <c:v>8.2985000000000007</c:v>
                </c:pt>
                <c:pt idx="16">
                  <c:v>8.3572000000000006</c:v>
                </c:pt>
                <c:pt idx="17">
                  <c:v>8.4159000000000006</c:v>
                </c:pt>
                <c:pt idx="18">
                  <c:v>8.4745999999999988</c:v>
                </c:pt>
                <c:pt idx="19">
                  <c:v>8.5333000000000006</c:v>
                </c:pt>
                <c:pt idx="20">
                  <c:v>8.5920000000000005</c:v>
                </c:pt>
                <c:pt idx="21">
                  <c:v>8.6846999999999994</c:v>
                </c:pt>
                <c:pt idx="22">
                  <c:v>8.7774000000000001</c:v>
                </c:pt>
                <c:pt idx="23">
                  <c:v>8.8701000000000008</c:v>
                </c:pt>
                <c:pt idx="24">
                  <c:v>8.9627999999999997</c:v>
                </c:pt>
                <c:pt idx="25">
                  <c:v>9.0555000000000003</c:v>
                </c:pt>
                <c:pt idx="26">
                  <c:v>9.1481999999999992</c:v>
                </c:pt>
                <c:pt idx="27">
                  <c:v>9.2408999999999999</c:v>
                </c:pt>
                <c:pt idx="28">
                  <c:v>9.3335999999999988</c:v>
                </c:pt>
                <c:pt idx="29">
                  <c:v>9.4262999999999995</c:v>
                </c:pt>
                <c:pt idx="30">
                  <c:v>9.5190000000000001</c:v>
                </c:pt>
                <c:pt idx="31">
                  <c:v>9.6316000000000006</c:v>
                </c:pt>
                <c:pt idx="32">
                  <c:v>9.7442000000000011</c:v>
                </c:pt>
                <c:pt idx="33">
                  <c:v>9.8567999999999998</c:v>
                </c:pt>
                <c:pt idx="34">
                  <c:v>9.9694000000000003</c:v>
                </c:pt>
                <c:pt idx="35">
                  <c:v>10.082000000000001</c:v>
                </c:pt>
                <c:pt idx="36">
                  <c:v>10.194599999999999</c:v>
                </c:pt>
                <c:pt idx="37">
                  <c:v>10.3072</c:v>
                </c:pt>
                <c:pt idx="38">
                  <c:v>10.4198</c:v>
                </c:pt>
                <c:pt idx="39">
                  <c:v>10.532399999999999</c:v>
                </c:pt>
                <c:pt idx="40">
                  <c:v>10.645</c:v>
                </c:pt>
                <c:pt idx="41">
                  <c:v>10.788899999999998</c:v>
                </c:pt>
                <c:pt idx="42">
                  <c:v>10.932799999999999</c:v>
                </c:pt>
                <c:pt idx="43">
                  <c:v>11.076699999999999</c:v>
                </c:pt>
                <c:pt idx="44">
                  <c:v>11.220599999999999</c:v>
                </c:pt>
                <c:pt idx="45">
                  <c:v>11.364499999999998</c:v>
                </c:pt>
                <c:pt idx="46">
                  <c:v>11.508399999999998</c:v>
                </c:pt>
                <c:pt idx="47">
                  <c:v>11.652299999999999</c:v>
                </c:pt>
                <c:pt idx="48">
                  <c:v>11.796199999999997</c:v>
                </c:pt>
                <c:pt idx="49">
                  <c:v>11.940099999999996</c:v>
                </c:pt>
                <c:pt idx="50">
                  <c:v>12.083999999999998</c:v>
                </c:pt>
                <c:pt idx="51">
                  <c:v>12.433999999999999</c:v>
                </c:pt>
                <c:pt idx="52">
                  <c:v>12.783999999999999</c:v>
                </c:pt>
                <c:pt idx="53">
                  <c:v>13.133999999999999</c:v>
                </c:pt>
                <c:pt idx="54">
                  <c:v>13.483999999999998</c:v>
                </c:pt>
                <c:pt idx="55">
                  <c:v>13.833999999999998</c:v>
                </c:pt>
                <c:pt idx="56">
                  <c:v>14.183999999999999</c:v>
                </c:pt>
                <c:pt idx="57">
                  <c:v>14.533999999999999</c:v>
                </c:pt>
                <c:pt idx="58">
                  <c:v>14.883999999999997</c:v>
                </c:pt>
                <c:pt idx="59">
                  <c:v>15.233999999999998</c:v>
                </c:pt>
                <c:pt idx="60">
                  <c:v>15.584000000000001</c:v>
                </c:pt>
                <c:pt idx="61">
                  <c:v>15.815499999999998</c:v>
                </c:pt>
                <c:pt idx="62">
                  <c:v>16.047000000000001</c:v>
                </c:pt>
                <c:pt idx="63">
                  <c:v>16.278499999999998</c:v>
                </c:pt>
                <c:pt idx="64">
                  <c:v>16.510000000000002</c:v>
                </c:pt>
                <c:pt idx="65">
                  <c:v>16.741499999999998</c:v>
                </c:pt>
                <c:pt idx="66">
                  <c:v>16.972999999999999</c:v>
                </c:pt>
                <c:pt idx="67">
                  <c:v>17.204499999999996</c:v>
                </c:pt>
                <c:pt idx="68">
                  <c:v>17.436</c:v>
                </c:pt>
                <c:pt idx="69">
                  <c:v>17.667499999999997</c:v>
                </c:pt>
                <c:pt idx="70">
                  <c:v>17.899000000000001</c:v>
                </c:pt>
                <c:pt idx="71">
                  <c:v>18.079699999999999</c:v>
                </c:pt>
                <c:pt idx="72">
                  <c:v>18.260399999999997</c:v>
                </c:pt>
                <c:pt idx="73">
                  <c:v>18.441100000000002</c:v>
                </c:pt>
                <c:pt idx="74">
                  <c:v>18.6218</c:v>
                </c:pt>
                <c:pt idx="75">
                  <c:v>18.802499999999998</c:v>
                </c:pt>
                <c:pt idx="76">
                  <c:v>18.983199999999993</c:v>
                </c:pt>
                <c:pt idx="77">
                  <c:v>19.163899999999995</c:v>
                </c:pt>
                <c:pt idx="78">
                  <c:v>19.344599999999996</c:v>
                </c:pt>
                <c:pt idx="79">
                  <c:v>19.525299999999994</c:v>
                </c:pt>
                <c:pt idx="80">
                  <c:v>19.706000000000003</c:v>
                </c:pt>
                <c:pt idx="81">
                  <c:v>19.969000000000001</c:v>
                </c:pt>
                <c:pt idx="82">
                  <c:v>20.261222222222223</c:v>
                </c:pt>
                <c:pt idx="83">
                  <c:v>20.553444444444445</c:v>
                </c:pt>
                <c:pt idx="84">
                  <c:v>20.845666666666666</c:v>
                </c:pt>
                <c:pt idx="85">
                  <c:v>21.137888888888892</c:v>
                </c:pt>
                <c:pt idx="86">
                  <c:v>21.43011111111111</c:v>
                </c:pt>
                <c:pt idx="87">
                  <c:v>21.722333333333331</c:v>
                </c:pt>
                <c:pt idx="88">
                  <c:v>22.014555555555553</c:v>
                </c:pt>
                <c:pt idx="89">
                  <c:v>22.306777777777778</c:v>
                </c:pt>
                <c:pt idx="90">
                  <c:v>22.335999999999999</c:v>
                </c:pt>
                <c:pt idx="91">
                  <c:v>22.866299999999999</c:v>
                </c:pt>
                <c:pt idx="92">
                  <c:v>23.396600000000003</c:v>
                </c:pt>
                <c:pt idx="93">
                  <c:v>23.926900000000003</c:v>
                </c:pt>
                <c:pt idx="94">
                  <c:v>24.457199999999997</c:v>
                </c:pt>
                <c:pt idx="95">
                  <c:v>24.987499999999997</c:v>
                </c:pt>
                <c:pt idx="96">
                  <c:v>25.517799999999998</c:v>
                </c:pt>
                <c:pt idx="97">
                  <c:v>26.048099999999994</c:v>
                </c:pt>
                <c:pt idx="98">
                  <c:v>26.578399999999995</c:v>
                </c:pt>
                <c:pt idx="99">
                  <c:v>27.108699999999992</c:v>
                </c:pt>
                <c:pt idx="100">
                  <c:v>27.638999999999999</c:v>
                </c:pt>
                <c:pt idx="101">
                  <c:v>28.865099999999998</c:v>
                </c:pt>
                <c:pt idx="102">
                  <c:v>30.091200000000001</c:v>
                </c:pt>
                <c:pt idx="103">
                  <c:v>31.317299999999999</c:v>
                </c:pt>
                <c:pt idx="104">
                  <c:v>32.543399999999991</c:v>
                </c:pt>
                <c:pt idx="105">
                  <c:v>33.769499999999994</c:v>
                </c:pt>
                <c:pt idx="106">
                  <c:v>34.995599999999996</c:v>
                </c:pt>
                <c:pt idx="107">
                  <c:v>36.221699999999991</c:v>
                </c:pt>
                <c:pt idx="108">
                  <c:v>37.447799999999994</c:v>
                </c:pt>
                <c:pt idx="109">
                  <c:v>38.673899999999996</c:v>
                </c:pt>
                <c:pt idx="110">
                  <c:v>39.9</c:v>
                </c:pt>
                <c:pt idx="111">
                  <c:v>41.853012832200008</c:v>
                </c:pt>
                <c:pt idx="112">
                  <c:v>43.806025664400003</c:v>
                </c:pt>
                <c:pt idx="113">
                  <c:v>45.759038496600006</c:v>
                </c:pt>
                <c:pt idx="114">
                  <c:v>47.712051328800001</c:v>
                </c:pt>
                <c:pt idx="115">
                  <c:v>49.665064161000004</c:v>
                </c:pt>
                <c:pt idx="116">
                  <c:v>51.882852843999999</c:v>
                </c:pt>
                <c:pt idx="117">
                  <c:v>53.532786715999997</c:v>
                </c:pt>
                <c:pt idx="118">
                  <c:v>56.229329500000006</c:v>
                </c:pt>
                <c:pt idx="119">
                  <c:v>59.523331980999998</c:v>
                </c:pt>
                <c:pt idx="120">
                  <c:v>62.832027493999995</c:v>
                </c:pt>
                <c:pt idx="121">
                  <c:v>64.910047145999997</c:v>
                </c:pt>
                <c:pt idx="122">
                  <c:v>67.929138109999997</c:v>
                </c:pt>
                <c:pt idx="123">
                  <c:v>71.405785557000002</c:v>
                </c:pt>
                <c:pt idx="124">
                  <c:v>71.258273716000005</c:v>
                </c:pt>
                <c:pt idx="125">
                  <c:v>71.429206391999998</c:v>
                </c:pt>
                <c:pt idx="126">
                  <c:v>74.901628188999993</c:v>
                </c:pt>
                <c:pt idx="127">
                  <c:v>77.065302535000001</c:v>
                </c:pt>
                <c:pt idx="128">
                  <c:v>79.374595773999999</c:v>
                </c:pt>
                <c:pt idx="129">
                  <c:v>81.641896214000013</c:v>
                </c:pt>
                <c:pt idx="130">
                  <c:v>80.708862119999992</c:v>
                </c:pt>
                <c:pt idx="131">
                  <c:v>79.985325923000005</c:v>
                </c:pt>
                <c:pt idx="132">
                  <c:v>79.386318243999995</c:v>
                </c:pt>
                <c:pt idx="133">
                  <c:v>80.224573239999984</c:v>
                </c:pt>
                <c:pt idx="134">
                  <c:v>83.023289423000008</c:v>
                </c:pt>
                <c:pt idx="135">
                  <c:v>84.554677089999984</c:v>
                </c:pt>
                <c:pt idx="136">
                  <c:v>86.140047989999999</c:v>
                </c:pt>
                <c:pt idx="137">
                  <c:v>88.873756119999996</c:v>
                </c:pt>
                <c:pt idx="138">
                  <c:v>91.669394195999999</c:v>
                </c:pt>
                <c:pt idx="139">
                  <c:v>93.419753240000006</c:v>
                </c:pt>
                <c:pt idx="140">
                  <c:v>94.222924109999994</c:v>
                </c:pt>
                <c:pt idx="141">
                  <c:v>94.682513819999997</c:v>
                </c:pt>
                <c:pt idx="142">
                  <c:v>95.308338634999984</c:v>
                </c:pt>
                <c:pt idx="143">
                  <c:v>95.605335049999994</c:v>
                </c:pt>
                <c:pt idx="144">
                  <c:v>96.804304775999995</c:v>
                </c:pt>
                <c:pt idx="145">
                  <c:v>98.428205399999996</c:v>
                </c:pt>
                <c:pt idx="146">
                  <c:v>101.12904951499999</c:v>
                </c:pt>
                <c:pt idx="147">
                  <c:v>102.19577765</c:v>
                </c:pt>
                <c:pt idx="148">
                  <c:v>102.74034396</c:v>
                </c:pt>
                <c:pt idx="149">
                  <c:v>104.38038535999999</c:v>
                </c:pt>
                <c:pt idx="150">
                  <c:v>107.05168279</c:v>
                </c:pt>
                <c:pt idx="151">
                  <c:v>108.17913397000001</c:v>
                </c:pt>
                <c:pt idx="152">
                  <c:v>110.26592544</c:v>
                </c:pt>
                <c:pt idx="153">
                  <c:v>114.31704098</c:v>
                </c:pt>
                <c:pt idx="154">
                  <c:v>119.1523291</c:v>
                </c:pt>
                <c:pt idx="155">
                  <c:v>122.90580627</c:v>
                </c:pt>
                <c:pt idx="156">
                  <c:v>125.99092693999999</c:v>
                </c:pt>
                <c:pt idx="157">
                  <c:v>129.87493570000001</c:v>
                </c:pt>
                <c:pt idx="158">
                  <c:v>130.80644373999999</c:v>
                </c:pt>
                <c:pt idx="159">
                  <c:v>128.52008315</c:v>
                </c:pt>
                <c:pt idx="160">
                  <c:v>133.99950324</c:v>
                </c:pt>
                <c:pt idx="161">
                  <c:v>136.97200480000001</c:v>
                </c:pt>
                <c:pt idx="162">
                  <c:v>138.62706359999999</c:v>
                </c:pt>
                <c:pt idx="163">
                  <c:v>140.23515829999999</c:v>
                </c:pt>
                <c:pt idx="164">
                  <c:v>140.95344524000001</c:v>
                </c:pt>
                <c:pt idx="165">
                  <c:v>141.42134725</c:v>
                </c:pt>
                <c:pt idx="166">
                  <c:v>142.07955190000001</c:v>
                </c:pt>
                <c:pt idx="167">
                  <c:v>144.76065475999999</c:v>
                </c:pt>
                <c:pt idx="168">
                  <c:v>147.846564</c:v>
                </c:pt>
                <c:pt idx="169">
                  <c:v>148.53117080000001</c:v>
                </c:pt>
                <c:pt idx="170">
                  <c:v>141.93773060000001</c:v>
                </c:pt>
                <c:pt idx="171">
                  <c:v>148.61161270000002</c:v>
                </c:pt>
                <c:pt idx="172">
                  <c:v>150.4870612</c:v>
                </c:pt>
                <c:pt idx="173">
                  <c:v>152.65929460000001</c:v>
                </c:pt>
                <c:pt idx="174">
                  <c:v>154.03299999999999</c:v>
                </c:pt>
                <c:pt idx="175">
                  <c:v>155.75749999999996</c:v>
                </c:pt>
                <c:pt idx="176">
                  <c:v>157.482</c:v>
                </c:pt>
                <c:pt idx="177">
                  <c:v>159.20649999999998</c:v>
                </c:pt>
                <c:pt idx="178">
                  <c:v>160.93100000000001</c:v>
                </c:pt>
                <c:pt idx="179">
                  <c:v>162.65549999999999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30-41F1-8378-DCAEDE54792F}"/>
            </c:ext>
          </c:extLst>
        </c:ser>
        <c:ser>
          <c:idx val="2"/>
          <c:order val="2"/>
          <c:tx>
            <c:v>TCE in the world</c:v>
          </c:tx>
          <c:spPr>
            <a:ln w="25400" cap="rnd">
              <a:solidFill>
                <a:srgbClr val="33CC33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analys'!$C$26:$IS$26</c:f>
              <c:numCache>
                <c:formatCode>General</c:formatCode>
                <c:ptCount val="2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1.4E-3</c:v>
                </c:pt>
                <c:pt idx="32">
                  <c:v>2.8E-3</c:v>
                </c:pt>
                <c:pt idx="33">
                  <c:v>4.1999999999999997E-3</c:v>
                </c:pt>
                <c:pt idx="34">
                  <c:v>5.5999999999999999E-3</c:v>
                </c:pt>
                <c:pt idx="35">
                  <c:v>7.0000000000000001E-3</c:v>
                </c:pt>
                <c:pt idx="36">
                  <c:v>8.3999999999999995E-3</c:v>
                </c:pt>
                <c:pt idx="37">
                  <c:v>9.7999999999999997E-3</c:v>
                </c:pt>
                <c:pt idx="38">
                  <c:v>1.12E-2</c:v>
                </c:pt>
                <c:pt idx="39">
                  <c:v>1.26E-2</c:v>
                </c:pt>
                <c:pt idx="40">
                  <c:v>1.4E-2</c:v>
                </c:pt>
                <c:pt idx="41">
                  <c:v>1.43E-2</c:v>
                </c:pt>
                <c:pt idx="42">
                  <c:v>1.46E-2</c:v>
                </c:pt>
                <c:pt idx="43">
                  <c:v>1.49E-2</c:v>
                </c:pt>
                <c:pt idx="44">
                  <c:v>1.52E-2</c:v>
                </c:pt>
                <c:pt idx="45">
                  <c:v>1.55E-2</c:v>
                </c:pt>
                <c:pt idx="46">
                  <c:v>1.5800000000000002E-2</c:v>
                </c:pt>
                <c:pt idx="47">
                  <c:v>1.6100000000000003E-2</c:v>
                </c:pt>
                <c:pt idx="48">
                  <c:v>1.6400000000000005E-2</c:v>
                </c:pt>
                <c:pt idx="49">
                  <c:v>1.6700000000000007E-2</c:v>
                </c:pt>
                <c:pt idx="50">
                  <c:v>1.7000000000000001E-2</c:v>
                </c:pt>
                <c:pt idx="51">
                  <c:v>1.8600000000000002E-2</c:v>
                </c:pt>
                <c:pt idx="52">
                  <c:v>2.0200000000000003E-2</c:v>
                </c:pt>
                <c:pt idx="53">
                  <c:v>2.1800000000000003E-2</c:v>
                </c:pt>
                <c:pt idx="54">
                  <c:v>2.3400000000000004E-2</c:v>
                </c:pt>
                <c:pt idx="55">
                  <c:v>2.5000000000000005E-2</c:v>
                </c:pt>
                <c:pt idx="56">
                  <c:v>2.6600000000000006E-2</c:v>
                </c:pt>
                <c:pt idx="57">
                  <c:v>2.8200000000000006E-2</c:v>
                </c:pt>
                <c:pt idx="58">
                  <c:v>2.9800000000000007E-2</c:v>
                </c:pt>
                <c:pt idx="59">
                  <c:v>3.1400000000000004E-2</c:v>
                </c:pt>
                <c:pt idx="60">
                  <c:v>3.3000000000000002E-2</c:v>
                </c:pt>
                <c:pt idx="61">
                  <c:v>3.61E-2</c:v>
                </c:pt>
                <c:pt idx="62">
                  <c:v>3.9199999999999999E-2</c:v>
                </c:pt>
                <c:pt idx="63">
                  <c:v>4.2299999999999997E-2</c:v>
                </c:pt>
                <c:pt idx="64">
                  <c:v>4.5399999999999996E-2</c:v>
                </c:pt>
                <c:pt idx="65">
                  <c:v>4.8499999999999995E-2</c:v>
                </c:pt>
                <c:pt idx="66">
                  <c:v>5.1599999999999993E-2</c:v>
                </c:pt>
                <c:pt idx="67">
                  <c:v>5.4699999999999992E-2</c:v>
                </c:pt>
                <c:pt idx="68">
                  <c:v>5.779999999999999E-2</c:v>
                </c:pt>
                <c:pt idx="69">
                  <c:v>6.0899999999999989E-2</c:v>
                </c:pt>
                <c:pt idx="70">
                  <c:v>6.4000000000000001E-2</c:v>
                </c:pt>
                <c:pt idx="71">
                  <c:v>7.0699999999999999E-2</c:v>
                </c:pt>
                <c:pt idx="72">
                  <c:v>7.7399999999999997E-2</c:v>
                </c:pt>
                <c:pt idx="73">
                  <c:v>8.4099999999999994E-2</c:v>
                </c:pt>
                <c:pt idx="74">
                  <c:v>9.0799999999999992E-2</c:v>
                </c:pt>
                <c:pt idx="75">
                  <c:v>9.7499999999999989E-2</c:v>
                </c:pt>
                <c:pt idx="76">
                  <c:v>0.10419999999999999</c:v>
                </c:pt>
                <c:pt idx="77">
                  <c:v>0.11089999999999998</c:v>
                </c:pt>
                <c:pt idx="78">
                  <c:v>0.11759999999999998</c:v>
                </c:pt>
                <c:pt idx="79">
                  <c:v>0.12429999999999998</c:v>
                </c:pt>
                <c:pt idx="80">
                  <c:v>0.13100000000000001</c:v>
                </c:pt>
                <c:pt idx="81">
                  <c:v>0.1371</c:v>
                </c:pt>
                <c:pt idx="82">
                  <c:v>0.14387777777777777</c:v>
                </c:pt>
                <c:pt idx="83">
                  <c:v>0.15065555555555554</c:v>
                </c:pt>
                <c:pt idx="84">
                  <c:v>0.15743333333333331</c:v>
                </c:pt>
                <c:pt idx="85">
                  <c:v>0.16421111111111109</c:v>
                </c:pt>
                <c:pt idx="86">
                  <c:v>0.17098888888888886</c:v>
                </c:pt>
                <c:pt idx="87">
                  <c:v>0.17776666666666663</c:v>
                </c:pt>
                <c:pt idx="88">
                  <c:v>0.1845444444444444</c:v>
                </c:pt>
                <c:pt idx="89">
                  <c:v>0.19132222222222217</c:v>
                </c:pt>
                <c:pt idx="90">
                  <c:v>0.192</c:v>
                </c:pt>
                <c:pt idx="91">
                  <c:v>0.20610000000000001</c:v>
                </c:pt>
                <c:pt idx="92">
                  <c:v>0.22020000000000001</c:v>
                </c:pt>
                <c:pt idx="93">
                  <c:v>0.23430000000000001</c:v>
                </c:pt>
                <c:pt idx="94">
                  <c:v>0.24840000000000001</c:v>
                </c:pt>
                <c:pt idx="95">
                  <c:v>0.26250000000000001</c:v>
                </c:pt>
                <c:pt idx="96">
                  <c:v>0.27660000000000001</c:v>
                </c:pt>
                <c:pt idx="97">
                  <c:v>0.29070000000000001</c:v>
                </c:pt>
                <c:pt idx="98">
                  <c:v>0.30480000000000002</c:v>
                </c:pt>
                <c:pt idx="99">
                  <c:v>0.31890000000000002</c:v>
                </c:pt>
                <c:pt idx="100">
                  <c:v>0.33300000000000002</c:v>
                </c:pt>
                <c:pt idx="101">
                  <c:v>0.36860000000000004</c:v>
                </c:pt>
                <c:pt idx="102">
                  <c:v>0.4042</c:v>
                </c:pt>
                <c:pt idx="103">
                  <c:v>0.43979999999999997</c:v>
                </c:pt>
                <c:pt idx="104">
                  <c:v>0.47539999999999993</c:v>
                </c:pt>
                <c:pt idx="105">
                  <c:v>0.5109999999999999</c:v>
                </c:pt>
                <c:pt idx="106">
                  <c:v>0.54659999999999986</c:v>
                </c:pt>
                <c:pt idx="107">
                  <c:v>0.58219999999999983</c:v>
                </c:pt>
                <c:pt idx="108">
                  <c:v>0.61779999999999979</c:v>
                </c:pt>
                <c:pt idx="109">
                  <c:v>0.65339999999999976</c:v>
                </c:pt>
                <c:pt idx="110">
                  <c:v>0.68899999999999995</c:v>
                </c:pt>
                <c:pt idx="111">
                  <c:v>0.74815654739999993</c:v>
                </c:pt>
                <c:pt idx="112">
                  <c:v>0.80731309479999991</c:v>
                </c:pt>
                <c:pt idx="113">
                  <c:v>0.86646964219999989</c:v>
                </c:pt>
                <c:pt idx="114">
                  <c:v>0.92562618959999987</c:v>
                </c:pt>
                <c:pt idx="115">
                  <c:v>0.98478273700000007</c:v>
                </c:pt>
                <c:pt idx="116">
                  <c:v>1.0564759450000001</c:v>
                </c:pt>
                <c:pt idx="117">
                  <c:v>1.0855024180000001</c:v>
                </c:pt>
                <c:pt idx="118">
                  <c:v>1.152629508</c:v>
                </c:pt>
                <c:pt idx="119">
                  <c:v>1.22623174</c:v>
                </c:pt>
                <c:pt idx="120">
                  <c:v>1.3062292450000001</c:v>
                </c:pt>
                <c:pt idx="121">
                  <c:v>1.391958966</c:v>
                </c:pt>
                <c:pt idx="122">
                  <c:v>1.496339155</c:v>
                </c:pt>
                <c:pt idx="123">
                  <c:v>1.5675115439999998</c:v>
                </c:pt>
                <c:pt idx="124">
                  <c:v>1.7607903170000001</c:v>
                </c:pt>
                <c:pt idx="125">
                  <c:v>1.8809204639999999</c:v>
                </c:pt>
                <c:pt idx="126">
                  <c:v>1.9421014480000003</c:v>
                </c:pt>
                <c:pt idx="127">
                  <c:v>2.10774931</c:v>
                </c:pt>
                <c:pt idx="128">
                  <c:v>2.329833898</c:v>
                </c:pt>
                <c:pt idx="129">
                  <c:v>2.4485977840000004</c:v>
                </c:pt>
                <c:pt idx="130">
                  <c:v>2.5588737040000002</c:v>
                </c:pt>
                <c:pt idx="131">
                  <c:v>2.722646846</c:v>
                </c:pt>
                <c:pt idx="132">
                  <c:v>2.849925592</c:v>
                </c:pt>
                <c:pt idx="133">
                  <c:v>3.0780108049499999</c:v>
                </c:pt>
                <c:pt idx="134">
                  <c:v>3.387951962667</c:v>
                </c:pt>
                <c:pt idx="135">
                  <c:v>3.6837640236799998</c:v>
                </c:pt>
                <c:pt idx="136">
                  <c:v>3.8548120751580006</c:v>
                </c:pt>
                <c:pt idx="137">
                  <c:v>4.0303078397999998</c:v>
                </c:pt>
                <c:pt idx="138">
                  <c:v>4.2632212777599996</c:v>
                </c:pt>
                <c:pt idx="139">
                  <c:v>4.3315604399400005</c:v>
                </c:pt>
                <c:pt idx="140">
                  <c:v>4.4935983905499999</c:v>
                </c:pt>
                <c:pt idx="141">
                  <c:v>4.6529997798999991</c:v>
                </c:pt>
                <c:pt idx="142">
                  <c:v>4.6743076710999993</c:v>
                </c:pt>
                <c:pt idx="143">
                  <c:v>4.8967056964999998</c:v>
                </c:pt>
                <c:pt idx="144">
                  <c:v>4.9784932948999989</c:v>
                </c:pt>
                <c:pt idx="145">
                  <c:v>5.22361196576</c:v>
                </c:pt>
                <c:pt idx="146">
                  <c:v>5.3356175609599994</c:v>
                </c:pt>
                <c:pt idx="147">
                  <c:v>5.3856711018000007</c:v>
                </c:pt>
                <c:pt idx="148">
                  <c:v>5.463854832</c:v>
                </c:pt>
                <c:pt idx="149">
                  <c:v>5.5934490759000006</c:v>
                </c:pt>
                <c:pt idx="150">
                  <c:v>5.7096722291000006</c:v>
                </c:pt>
                <c:pt idx="151">
                  <c:v>5.7268028644999998</c:v>
                </c:pt>
                <c:pt idx="152">
                  <c:v>5.8815625415999992</c:v>
                </c:pt>
                <c:pt idx="153">
                  <c:v>5.8859898769999992</c:v>
                </c:pt>
                <c:pt idx="154">
                  <c:v>6.3046779854999997</c:v>
                </c:pt>
                <c:pt idx="155">
                  <c:v>6.5131282294999995</c:v>
                </c:pt>
                <c:pt idx="156">
                  <c:v>6.8258427657</c:v>
                </c:pt>
                <c:pt idx="157">
                  <c:v>7.0760762329999993</c:v>
                </c:pt>
                <c:pt idx="158">
                  <c:v>7.61046537</c:v>
                </c:pt>
                <c:pt idx="159">
                  <c:v>7.8048618850000002</c:v>
                </c:pt>
                <c:pt idx="160">
                  <c:v>8.3424041750000004</c:v>
                </c:pt>
                <c:pt idx="161">
                  <c:v>8.5076198499999993</c:v>
                </c:pt>
                <c:pt idx="162">
                  <c:v>8.6913361699999996</c:v>
                </c:pt>
                <c:pt idx="163">
                  <c:v>9.1600992200000011</c:v>
                </c:pt>
                <c:pt idx="164">
                  <c:v>9.5722033199999998</c:v>
                </c:pt>
                <c:pt idx="165">
                  <c:v>9.88900252</c:v>
                </c:pt>
                <c:pt idx="166">
                  <c:v>10.357429849999999</c:v>
                </c:pt>
                <c:pt idx="167">
                  <c:v>10.798519079999998</c:v>
                </c:pt>
                <c:pt idx="168">
                  <c:v>11.446915599999999</c:v>
                </c:pt>
                <c:pt idx="169">
                  <c:v>12.070001489999999</c:v>
                </c:pt>
                <c:pt idx="170">
                  <c:v>12.341465000000001</c:v>
                </c:pt>
                <c:pt idx="171">
                  <c:v>13.020853199999999</c:v>
                </c:pt>
                <c:pt idx="172">
                  <c:v>13.596182500000001</c:v>
                </c:pt>
                <c:pt idx="173">
                  <c:v>14.361302250000001</c:v>
                </c:pt>
                <c:pt idx="174">
                  <c:v>15.064968799999994</c:v>
                </c:pt>
                <c:pt idx="175">
                  <c:v>15.443181249999993</c:v>
                </c:pt>
                <c:pt idx="176">
                  <c:v>15.830668799999993</c:v>
                </c:pt>
                <c:pt idx="177">
                  <c:v>16.227582049999995</c:v>
                </c:pt>
                <c:pt idx="178">
                  <c:v>16.634072799999988</c:v>
                </c:pt>
                <c:pt idx="179">
                  <c:v>17.050294049999994</c:v>
                </c:pt>
                <c:pt idx="180">
                  <c:v>17.476399999999991</c:v>
                </c:pt>
                <c:pt idx="181">
                  <c:v>17.912546049999989</c:v>
                </c:pt>
                <c:pt idx="182">
                  <c:v>18.358888799999988</c:v>
                </c:pt>
                <c:pt idx="183">
                  <c:v>18.815586049999993</c:v>
                </c:pt>
                <c:pt idx="184">
                  <c:v>19.282796799999989</c:v>
                </c:pt>
                <c:pt idx="185">
                  <c:v>19.76068124999999</c:v>
                </c:pt>
                <c:pt idx="186">
                  <c:v>20.249400799999989</c:v>
                </c:pt>
                <c:pt idx="187">
                  <c:v>20.749118049999993</c:v>
                </c:pt>
                <c:pt idx="188">
                  <c:v>21.259996799999996</c:v>
                </c:pt>
                <c:pt idx="189">
                  <c:v>21.782202049999992</c:v>
                </c:pt>
                <c:pt idx="190">
                  <c:v>22.315899999999996</c:v>
                </c:pt>
                <c:pt idx="191">
                  <c:v>22.861258049999982</c:v>
                </c:pt>
                <c:pt idx="192">
                  <c:v>23.418444800000003</c:v>
                </c:pt>
                <c:pt idx="193">
                  <c:v>23.987630049999982</c:v>
                </c:pt>
                <c:pt idx="194">
                  <c:v>24.568984799999996</c:v>
                </c:pt>
                <c:pt idx="195">
                  <c:v>25.162681249999988</c:v>
                </c:pt>
                <c:pt idx="196">
                  <c:v>25.768892799999993</c:v>
                </c:pt>
                <c:pt idx="197">
                  <c:v>26.387794049999986</c:v>
                </c:pt>
                <c:pt idx="198">
                  <c:v>27.019560799999979</c:v>
                </c:pt>
                <c:pt idx="199">
                  <c:v>27.664370049999985</c:v>
                </c:pt>
                <c:pt idx="200">
                  <c:v>28.322400000000002</c:v>
                </c:pt>
                <c:pt idx="201">
                  <c:v>28.993830049999985</c:v>
                </c:pt>
                <c:pt idx="202">
                  <c:v>29.6788408</c:v>
                </c:pt>
                <c:pt idx="203">
                  <c:v>30.37761404999998</c:v>
                </c:pt>
                <c:pt idx="204">
                  <c:v>31.090332799999988</c:v>
                </c:pt>
                <c:pt idx="205">
                  <c:v>31.817181249999994</c:v>
                </c:pt>
                <c:pt idx="206">
                  <c:v>32.5583448</c:v>
                </c:pt>
                <c:pt idx="207">
                  <c:v>33.314010049999979</c:v>
                </c:pt>
                <c:pt idx="208">
                  <c:v>34.084364799999982</c:v>
                </c:pt>
                <c:pt idx="209">
                  <c:v>34.869598049999986</c:v>
                </c:pt>
                <c:pt idx="210">
                  <c:v>35.669899999999984</c:v>
                </c:pt>
                <c:pt idx="211">
                  <c:v>36.485462049999981</c:v>
                </c:pt>
                <c:pt idx="212">
                  <c:v>37.316476799999975</c:v>
                </c:pt>
                <c:pt idx="213">
                  <c:v>38.163138049999972</c:v>
                </c:pt>
                <c:pt idx="214">
                  <c:v>39.025640799999984</c:v>
                </c:pt>
                <c:pt idx="215">
                  <c:v>39.904181249999993</c:v>
                </c:pt>
                <c:pt idx="216">
                  <c:v>40.798956799999992</c:v>
                </c:pt>
                <c:pt idx="217">
                  <c:v>41.710166049999991</c:v>
                </c:pt>
                <c:pt idx="218">
                  <c:v>42.638008799999987</c:v>
                </c:pt>
                <c:pt idx="219">
                  <c:v>43.582686049999971</c:v>
                </c:pt>
                <c:pt idx="220">
                  <c:v>44.544399999999996</c:v>
                </c:pt>
                <c:pt idx="221">
                  <c:v>45.52335404999998</c:v>
                </c:pt>
                <c:pt idx="222">
                  <c:v>46.519752799999992</c:v>
                </c:pt>
                <c:pt idx="223">
                  <c:v>47.53380204999997</c:v>
                </c:pt>
                <c:pt idx="224">
                  <c:v>48.565708799999975</c:v>
                </c:pt>
                <c:pt idx="225">
                  <c:v>49.61568124999998</c:v>
                </c:pt>
                <c:pt idx="226">
                  <c:v>50.683928799999983</c:v>
                </c:pt>
                <c:pt idx="227">
                  <c:v>51.770662049999991</c:v>
                </c:pt>
                <c:pt idx="228">
                  <c:v>52.876092799999981</c:v>
                </c:pt>
                <c:pt idx="229">
                  <c:v>54.000434049999974</c:v>
                </c:pt>
                <c:pt idx="230">
                  <c:v>55.143899999999988</c:v>
                </c:pt>
                <c:pt idx="231">
                  <c:v>56.306706049999981</c:v>
                </c:pt>
                <c:pt idx="232">
                  <c:v>57.489068799999991</c:v>
                </c:pt>
                <c:pt idx="233">
                  <c:v>58.69120604999997</c:v>
                </c:pt>
                <c:pt idx="234">
                  <c:v>59.913336799999982</c:v>
                </c:pt>
                <c:pt idx="235">
                  <c:v>61.155681249999979</c:v>
                </c:pt>
                <c:pt idx="236">
                  <c:v>62.418460799999984</c:v>
                </c:pt>
                <c:pt idx="237">
                  <c:v>63.701898049999976</c:v>
                </c:pt>
                <c:pt idx="238">
                  <c:v>65.00621679999999</c:v>
                </c:pt>
                <c:pt idx="239">
                  <c:v>66.331642049999985</c:v>
                </c:pt>
                <c:pt idx="240">
                  <c:v>67.678399999999996</c:v>
                </c:pt>
                <c:pt idx="241">
                  <c:v>69.046718049999996</c:v>
                </c:pt>
                <c:pt idx="242">
                  <c:v>70.436824799999982</c:v>
                </c:pt>
                <c:pt idx="243">
                  <c:v>71.848950049999999</c:v>
                </c:pt>
                <c:pt idx="244">
                  <c:v>73.283324799999974</c:v>
                </c:pt>
                <c:pt idx="245">
                  <c:v>74.740181249999992</c:v>
                </c:pt>
                <c:pt idx="246">
                  <c:v>76.219752799999995</c:v>
                </c:pt>
                <c:pt idx="247">
                  <c:v>77.722274049999967</c:v>
                </c:pt>
                <c:pt idx="248">
                  <c:v>79.247980799999979</c:v>
                </c:pt>
                <c:pt idx="249">
                  <c:v>80.797110049999958</c:v>
                </c:pt>
                <c:pt idx="250">
                  <c:v>82.369900000000001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30-41F1-8378-DCAEDE54792F}"/>
            </c:ext>
          </c:extLst>
        </c:ser>
        <c:ser>
          <c:idx val="3"/>
          <c:order val="3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analys'!$FW$2:$IS$2</c:f>
              <c:numCache>
                <c:formatCode>General</c:formatCode>
                <c:ptCount val="7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  <c:pt idx="25">
                  <c:v>2051</c:v>
                </c:pt>
                <c:pt idx="26">
                  <c:v>2052</c:v>
                </c:pt>
                <c:pt idx="27">
                  <c:v>2053</c:v>
                </c:pt>
                <c:pt idx="28">
                  <c:v>2054</c:v>
                </c:pt>
                <c:pt idx="29">
                  <c:v>2055</c:v>
                </c:pt>
                <c:pt idx="30">
                  <c:v>2056</c:v>
                </c:pt>
                <c:pt idx="31">
                  <c:v>2057</c:v>
                </c:pt>
                <c:pt idx="32">
                  <c:v>2058</c:v>
                </c:pt>
                <c:pt idx="33">
                  <c:v>2059</c:v>
                </c:pt>
                <c:pt idx="34">
                  <c:v>2060</c:v>
                </c:pt>
                <c:pt idx="35">
                  <c:v>2061</c:v>
                </c:pt>
                <c:pt idx="36">
                  <c:v>2062</c:v>
                </c:pt>
                <c:pt idx="37">
                  <c:v>2063</c:v>
                </c:pt>
                <c:pt idx="38">
                  <c:v>2064</c:v>
                </c:pt>
                <c:pt idx="39">
                  <c:v>2065</c:v>
                </c:pt>
                <c:pt idx="40">
                  <c:v>2066</c:v>
                </c:pt>
                <c:pt idx="41">
                  <c:v>2067</c:v>
                </c:pt>
                <c:pt idx="42">
                  <c:v>2068</c:v>
                </c:pt>
                <c:pt idx="43">
                  <c:v>2069</c:v>
                </c:pt>
                <c:pt idx="44">
                  <c:v>2070</c:v>
                </c:pt>
                <c:pt idx="45">
                  <c:v>2071</c:v>
                </c:pt>
                <c:pt idx="46">
                  <c:v>2072</c:v>
                </c:pt>
                <c:pt idx="47">
                  <c:v>2073</c:v>
                </c:pt>
                <c:pt idx="48">
                  <c:v>2074</c:v>
                </c:pt>
                <c:pt idx="49">
                  <c:v>2075</c:v>
                </c:pt>
                <c:pt idx="50">
                  <c:v>2076</c:v>
                </c:pt>
                <c:pt idx="51">
                  <c:v>2077</c:v>
                </c:pt>
                <c:pt idx="52">
                  <c:v>2078</c:v>
                </c:pt>
                <c:pt idx="53">
                  <c:v>2079</c:v>
                </c:pt>
                <c:pt idx="54">
                  <c:v>2080</c:v>
                </c:pt>
                <c:pt idx="55">
                  <c:v>2081</c:v>
                </c:pt>
                <c:pt idx="56">
                  <c:v>2082</c:v>
                </c:pt>
                <c:pt idx="57">
                  <c:v>2083</c:v>
                </c:pt>
                <c:pt idx="58">
                  <c:v>2084</c:v>
                </c:pt>
                <c:pt idx="59">
                  <c:v>2085</c:v>
                </c:pt>
                <c:pt idx="60">
                  <c:v>2086</c:v>
                </c:pt>
                <c:pt idx="61">
                  <c:v>2087</c:v>
                </c:pt>
                <c:pt idx="62">
                  <c:v>2088</c:v>
                </c:pt>
                <c:pt idx="63">
                  <c:v>2089</c:v>
                </c:pt>
                <c:pt idx="64">
                  <c:v>2090</c:v>
                </c:pt>
                <c:pt idx="65">
                  <c:v>2091</c:v>
                </c:pt>
                <c:pt idx="66">
                  <c:v>2092</c:v>
                </c:pt>
                <c:pt idx="67">
                  <c:v>2093</c:v>
                </c:pt>
                <c:pt idx="68">
                  <c:v>2094</c:v>
                </c:pt>
                <c:pt idx="69">
                  <c:v>2095</c:v>
                </c:pt>
                <c:pt idx="70">
                  <c:v>2096</c:v>
                </c:pt>
                <c:pt idx="71">
                  <c:v>2097</c:v>
                </c:pt>
                <c:pt idx="72">
                  <c:v>2098</c:v>
                </c:pt>
                <c:pt idx="73">
                  <c:v>2099</c:v>
                </c:pt>
                <c:pt idx="74">
                  <c:v>2100</c:v>
                </c:pt>
              </c:numCache>
            </c:numRef>
          </c:xVal>
          <c:yVal>
            <c:numRef>
              <c:f>'Global warning numerical analys'!$FW$51:$GF$51</c:f>
              <c:numCache>
                <c:formatCode>0.00_);[Red]\(0.00\)</c:formatCode>
                <c:ptCount val="10"/>
                <c:pt idx="0">
                  <c:v>157.482</c:v>
                </c:pt>
                <c:pt idx="1">
                  <c:v>141.51688888888887</c:v>
                </c:pt>
                <c:pt idx="2">
                  <c:v>125.16855555555557</c:v>
                </c:pt>
                <c:pt idx="3">
                  <c:v>108.43699999999998</c:v>
                </c:pt>
                <c:pt idx="4">
                  <c:v>91.322222222222209</c:v>
                </c:pt>
                <c:pt idx="5">
                  <c:v>73.824222222222218</c:v>
                </c:pt>
                <c:pt idx="6">
                  <c:v>55.942999999999984</c:v>
                </c:pt>
                <c:pt idx="7">
                  <c:v>37.678555555555562</c:v>
                </c:pt>
                <c:pt idx="8">
                  <c:v>19.030888888888882</c:v>
                </c:pt>
                <c:pt idx="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30-41F1-8378-DCAEDE54792F}"/>
            </c:ext>
          </c:extLst>
        </c:ser>
        <c:ser>
          <c:idx val="4"/>
          <c:order val="4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analys'!$FZ$2:$IS$2</c:f>
              <c:numCache>
                <c:formatCode>General</c:formatCode>
                <c:ptCount val="72"/>
                <c:pt idx="0">
                  <c:v>2029</c:v>
                </c:pt>
                <c:pt idx="1">
                  <c:v>2030</c:v>
                </c:pt>
                <c:pt idx="2">
                  <c:v>2031</c:v>
                </c:pt>
                <c:pt idx="3">
                  <c:v>2032</c:v>
                </c:pt>
                <c:pt idx="4">
                  <c:v>2033</c:v>
                </c:pt>
                <c:pt idx="5">
                  <c:v>2034</c:v>
                </c:pt>
                <c:pt idx="6">
                  <c:v>2035</c:v>
                </c:pt>
                <c:pt idx="7">
                  <c:v>2036</c:v>
                </c:pt>
                <c:pt idx="8">
                  <c:v>2037</c:v>
                </c:pt>
                <c:pt idx="9">
                  <c:v>2038</c:v>
                </c:pt>
                <c:pt idx="10">
                  <c:v>2039</c:v>
                </c:pt>
                <c:pt idx="11">
                  <c:v>2040</c:v>
                </c:pt>
                <c:pt idx="12">
                  <c:v>2041</c:v>
                </c:pt>
                <c:pt idx="13">
                  <c:v>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</c:v>
                </c:pt>
                <c:pt idx="18">
                  <c:v>2047</c:v>
                </c:pt>
                <c:pt idx="19">
                  <c:v>2048</c:v>
                </c:pt>
                <c:pt idx="20">
                  <c:v>2049</c:v>
                </c:pt>
                <c:pt idx="21">
                  <c:v>2050</c:v>
                </c:pt>
                <c:pt idx="22">
                  <c:v>2051</c:v>
                </c:pt>
                <c:pt idx="23">
                  <c:v>2052</c:v>
                </c:pt>
                <c:pt idx="24">
                  <c:v>2053</c:v>
                </c:pt>
                <c:pt idx="25">
                  <c:v>2054</c:v>
                </c:pt>
                <c:pt idx="26">
                  <c:v>2055</c:v>
                </c:pt>
                <c:pt idx="27">
                  <c:v>2056</c:v>
                </c:pt>
                <c:pt idx="28">
                  <c:v>2057</c:v>
                </c:pt>
                <c:pt idx="29">
                  <c:v>2058</c:v>
                </c:pt>
                <c:pt idx="30">
                  <c:v>2059</c:v>
                </c:pt>
                <c:pt idx="31">
                  <c:v>2060</c:v>
                </c:pt>
                <c:pt idx="32">
                  <c:v>2061</c:v>
                </c:pt>
                <c:pt idx="33">
                  <c:v>2062</c:v>
                </c:pt>
                <c:pt idx="34">
                  <c:v>2063</c:v>
                </c:pt>
                <c:pt idx="35">
                  <c:v>2064</c:v>
                </c:pt>
                <c:pt idx="36">
                  <c:v>2065</c:v>
                </c:pt>
                <c:pt idx="37">
                  <c:v>2066</c:v>
                </c:pt>
                <c:pt idx="38">
                  <c:v>2067</c:v>
                </c:pt>
                <c:pt idx="39">
                  <c:v>2068</c:v>
                </c:pt>
                <c:pt idx="40">
                  <c:v>2069</c:v>
                </c:pt>
                <c:pt idx="41">
                  <c:v>2070</c:v>
                </c:pt>
                <c:pt idx="42">
                  <c:v>2071</c:v>
                </c:pt>
                <c:pt idx="43">
                  <c:v>2072</c:v>
                </c:pt>
                <c:pt idx="44">
                  <c:v>2073</c:v>
                </c:pt>
                <c:pt idx="45">
                  <c:v>2074</c:v>
                </c:pt>
                <c:pt idx="46">
                  <c:v>2075</c:v>
                </c:pt>
                <c:pt idx="47">
                  <c:v>2076</c:v>
                </c:pt>
                <c:pt idx="48">
                  <c:v>2077</c:v>
                </c:pt>
                <c:pt idx="49">
                  <c:v>2078</c:v>
                </c:pt>
                <c:pt idx="50">
                  <c:v>2079</c:v>
                </c:pt>
                <c:pt idx="51">
                  <c:v>2080</c:v>
                </c:pt>
                <c:pt idx="52">
                  <c:v>2081</c:v>
                </c:pt>
                <c:pt idx="53">
                  <c:v>2082</c:v>
                </c:pt>
                <c:pt idx="54">
                  <c:v>2083</c:v>
                </c:pt>
                <c:pt idx="55">
                  <c:v>2084</c:v>
                </c:pt>
                <c:pt idx="56">
                  <c:v>2085</c:v>
                </c:pt>
                <c:pt idx="57">
                  <c:v>2086</c:v>
                </c:pt>
                <c:pt idx="58">
                  <c:v>2087</c:v>
                </c:pt>
                <c:pt idx="59">
                  <c:v>2088</c:v>
                </c:pt>
                <c:pt idx="60">
                  <c:v>2089</c:v>
                </c:pt>
                <c:pt idx="61">
                  <c:v>2090</c:v>
                </c:pt>
                <c:pt idx="62">
                  <c:v>2091</c:v>
                </c:pt>
                <c:pt idx="63">
                  <c:v>2092</c:v>
                </c:pt>
                <c:pt idx="64">
                  <c:v>2093</c:v>
                </c:pt>
                <c:pt idx="65">
                  <c:v>2094</c:v>
                </c:pt>
                <c:pt idx="66">
                  <c:v>2095</c:v>
                </c:pt>
                <c:pt idx="67">
                  <c:v>2096</c:v>
                </c:pt>
                <c:pt idx="68">
                  <c:v>2097</c:v>
                </c:pt>
                <c:pt idx="69">
                  <c:v>2098</c:v>
                </c:pt>
                <c:pt idx="70">
                  <c:v>2099</c:v>
                </c:pt>
                <c:pt idx="71">
                  <c:v>2100</c:v>
                </c:pt>
              </c:numCache>
            </c:numRef>
          </c:xVal>
          <c:yVal>
            <c:numRef>
              <c:f>'Global warning numerical analys'!$FZ$67:$GU$67</c:f>
              <c:numCache>
                <c:formatCode>0.00_);[Red]\(0.00\)</c:formatCode>
                <c:ptCount val="22"/>
                <c:pt idx="0">
                  <c:v>162.65549999999999</c:v>
                </c:pt>
                <c:pt idx="1">
                  <c:v>156.55238095238093</c:v>
                </c:pt>
                <c:pt idx="2">
                  <c:v>150.28502380952381</c:v>
                </c:pt>
                <c:pt idx="3">
                  <c:v>143.85342857142854</c:v>
                </c:pt>
                <c:pt idx="4">
                  <c:v>137.25759523809521</c:v>
                </c:pt>
                <c:pt idx="5">
                  <c:v>130.49752380952378</c:v>
                </c:pt>
                <c:pt idx="6">
                  <c:v>123.57321428571426</c:v>
                </c:pt>
                <c:pt idx="7">
                  <c:v>116.48466666666667</c:v>
                </c:pt>
                <c:pt idx="8">
                  <c:v>109.23188095238095</c:v>
                </c:pt>
                <c:pt idx="9">
                  <c:v>101.81485714285712</c:v>
                </c:pt>
                <c:pt idx="10">
                  <c:v>94.233595238095234</c:v>
                </c:pt>
                <c:pt idx="11">
                  <c:v>86.488095238095227</c:v>
                </c:pt>
                <c:pt idx="12">
                  <c:v>78.578357142857158</c:v>
                </c:pt>
                <c:pt idx="13">
                  <c:v>70.504380952380941</c:v>
                </c:pt>
                <c:pt idx="14">
                  <c:v>62.266166666666649</c:v>
                </c:pt>
                <c:pt idx="15">
                  <c:v>53.863714285714281</c:v>
                </c:pt>
                <c:pt idx="16">
                  <c:v>45.297023809523807</c:v>
                </c:pt>
                <c:pt idx="17">
                  <c:v>36.566095238095244</c:v>
                </c:pt>
                <c:pt idx="18">
                  <c:v>27.670928571428561</c:v>
                </c:pt>
                <c:pt idx="19">
                  <c:v>18.611523809523817</c:v>
                </c:pt>
                <c:pt idx="20">
                  <c:v>9.3878809523809537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30-41F1-8378-DCAEDE54792F}"/>
            </c:ext>
          </c:extLst>
        </c:ser>
        <c:ser>
          <c:idx val="5"/>
          <c:order val="5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analys'!$FZ$2:$IS$2</c:f>
              <c:numCache>
                <c:formatCode>General</c:formatCode>
                <c:ptCount val="72"/>
                <c:pt idx="0">
                  <c:v>2029</c:v>
                </c:pt>
                <c:pt idx="1">
                  <c:v>2030</c:v>
                </c:pt>
                <c:pt idx="2">
                  <c:v>2031</c:v>
                </c:pt>
                <c:pt idx="3">
                  <c:v>2032</c:v>
                </c:pt>
                <c:pt idx="4">
                  <c:v>2033</c:v>
                </c:pt>
                <c:pt idx="5">
                  <c:v>2034</c:v>
                </c:pt>
                <c:pt idx="6">
                  <c:v>2035</c:v>
                </c:pt>
                <c:pt idx="7">
                  <c:v>2036</c:v>
                </c:pt>
                <c:pt idx="8">
                  <c:v>2037</c:v>
                </c:pt>
                <c:pt idx="9">
                  <c:v>2038</c:v>
                </c:pt>
                <c:pt idx="10">
                  <c:v>2039</c:v>
                </c:pt>
                <c:pt idx="11">
                  <c:v>2040</c:v>
                </c:pt>
                <c:pt idx="12">
                  <c:v>2041</c:v>
                </c:pt>
                <c:pt idx="13">
                  <c:v>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</c:v>
                </c:pt>
                <c:pt idx="18">
                  <c:v>2047</c:v>
                </c:pt>
                <c:pt idx="19">
                  <c:v>2048</c:v>
                </c:pt>
                <c:pt idx="20">
                  <c:v>2049</c:v>
                </c:pt>
                <c:pt idx="21">
                  <c:v>2050</c:v>
                </c:pt>
                <c:pt idx="22">
                  <c:v>2051</c:v>
                </c:pt>
                <c:pt idx="23">
                  <c:v>2052</c:v>
                </c:pt>
                <c:pt idx="24">
                  <c:v>2053</c:v>
                </c:pt>
                <c:pt idx="25">
                  <c:v>2054</c:v>
                </c:pt>
                <c:pt idx="26">
                  <c:v>2055</c:v>
                </c:pt>
                <c:pt idx="27">
                  <c:v>2056</c:v>
                </c:pt>
                <c:pt idx="28">
                  <c:v>2057</c:v>
                </c:pt>
                <c:pt idx="29">
                  <c:v>2058</c:v>
                </c:pt>
                <c:pt idx="30">
                  <c:v>2059</c:v>
                </c:pt>
                <c:pt idx="31">
                  <c:v>2060</c:v>
                </c:pt>
                <c:pt idx="32">
                  <c:v>2061</c:v>
                </c:pt>
                <c:pt idx="33">
                  <c:v>2062</c:v>
                </c:pt>
                <c:pt idx="34">
                  <c:v>2063</c:v>
                </c:pt>
                <c:pt idx="35">
                  <c:v>2064</c:v>
                </c:pt>
                <c:pt idx="36">
                  <c:v>2065</c:v>
                </c:pt>
                <c:pt idx="37">
                  <c:v>2066</c:v>
                </c:pt>
                <c:pt idx="38">
                  <c:v>2067</c:v>
                </c:pt>
                <c:pt idx="39">
                  <c:v>2068</c:v>
                </c:pt>
                <c:pt idx="40">
                  <c:v>2069</c:v>
                </c:pt>
                <c:pt idx="41">
                  <c:v>2070</c:v>
                </c:pt>
                <c:pt idx="42">
                  <c:v>2071</c:v>
                </c:pt>
                <c:pt idx="43">
                  <c:v>2072</c:v>
                </c:pt>
                <c:pt idx="44">
                  <c:v>2073</c:v>
                </c:pt>
                <c:pt idx="45">
                  <c:v>2074</c:v>
                </c:pt>
                <c:pt idx="46">
                  <c:v>2075</c:v>
                </c:pt>
                <c:pt idx="47">
                  <c:v>2076</c:v>
                </c:pt>
                <c:pt idx="48">
                  <c:v>2077</c:v>
                </c:pt>
                <c:pt idx="49">
                  <c:v>2078</c:v>
                </c:pt>
                <c:pt idx="50">
                  <c:v>2079</c:v>
                </c:pt>
                <c:pt idx="51">
                  <c:v>2080</c:v>
                </c:pt>
                <c:pt idx="52">
                  <c:v>2081</c:v>
                </c:pt>
                <c:pt idx="53">
                  <c:v>2082</c:v>
                </c:pt>
                <c:pt idx="54">
                  <c:v>2083</c:v>
                </c:pt>
                <c:pt idx="55">
                  <c:v>2084</c:v>
                </c:pt>
                <c:pt idx="56">
                  <c:v>2085</c:v>
                </c:pt>
                <c:pt idx="57">
                  <c:v>2086</c:v>
                </c:pt>
                <c:pt idx="58">
                  <c:v>2087</c:v>
                </c:pt>
                <c:pt idx="59">
                  <c:v>2088</c:v>
                </c:pt>
                <c:pt idx="60">
                  <c:v>2089</c:v>
                </c:pt>
                <c:pt idx="61">
                  <c:v>2090</c:v>
                </c:pt>
                <c:pt idx="62">
                  <c:v>2091</c:v>
                </c:pt>
                <c:pt idx="63">
                  <c:v>2092</c:v>
                </c:pt>
                <c:pt idx="64">
                  <c:v>2093</c:v>
                </c:pt>
                <c:pt idx="65">
                  <c:v>2094</c:v>
                </c:pt>
                <c:pt idx="66">
                  <c:v>2095</c:v>
                </c:pt>
                <c:pt idx="67">
                  <c:v>2096</c:v>
                </c:pt>
                <c:pt idx="68">
                  <c:v>2097</c:v>
                </c:pt>
                <c:pt idx="69">
                  <c:v>2098</c:v>
                </c:pt>
                <c:pt idx="70">
                  <c:v>2099</c:v>
                </c:pt>
                <c:pt idx="71">
                  <c:v>2100</c:v>
                </c:pt>
              </c:numCache>
            </c:numRef>
          </c:xVal>
          <c:yVal>
            <c:numRef>
              <c:f>'Global warning numerical analys'!#REF!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30-41F1-8378-DCAEDE54792F}"/>
            </c:ext>
          </c:extLst>
        </c:ser>
        <c:ser>
          <c:idx val="6"/>
          <c:order val="6"/>
          <c:tx>
            <c:v>Scenario 1: Replace FFE with CFE by 2035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analys'!$FW$2:$IS$2</c:f>
              <c:numCache>
                <c:formatCode>General</c:formatCode>
                <c:ptCount val="75"/>
                <c:pt idx="0">
                  <c:v>2026</c:v>
                </c:pt>
                <c:pt idx="1">
                  <c:v>2027</c:v>
                </c:pt>
                <c:pt idx="2">
                  <c:v>2028</c:v>
                </c:pt>
                <c:pt idx="3">
                  <c:v>2029</c:v>
                </c:pt>
                <c:pt idx="4">
                  <c:v>2030</c:v>
                </c:pt>
                <c:pt idx="5">
                  <c:v>2031</c:v>
                </c:pt>
                <c:pt idx="6">
                  <c:v>2032</c:v>
                </c:pt>
                <c:pt idx="7">
                  <c:v>2033</c:v>
                </c:pt>
                <c:pt idx="8">
                  <c:v>2034</c:v>
                </c:pt>
                <c:pt idx="9">
                  <c:v>2035</c:v>
                </c:pt>
                <c:pt idx="10">
                  <c:v>2036</c:v>
                </c:pt>
                <c:pt idx="11">
                  <c:v>2037</c:v>
                </c:pt>
                <c:pt idx="12">
                  <c:v>2038</c:v>
                </c:pt>
                <c:pt idx="13">
                  <c:v>2039</c:v>
                </c:pt>
                <c:pt idx="14">
                  <c:v>2040</c:v>
                </c:pt>
                <c:pt idx="15">
                  <c:v>2041</c:v>
                </c:pt>
                <c:pt idx="16">
                  <c:v>2042</c:v>
                </c:pt>
                <c:pt idx="17">
                  <c:v>2043</c:v>
                </c:pt>
                <c:pt idx="18">
                  <c:v>2044</c:v>
                </c:pt>
                <c:pt idx="19">
                  <c:v>2045</c:v>
                </c:pt>
                <c:pt idx="20">
                  <c:v>2046</c:v>
                </c:pt>
                <c:pt idx="21">
                  <c:v>2047</c:v>
                </c:pt>
                <c:pt idx="22">
                  <c:v>2048</c:v>
                </c:pt>
                <c:pt idx="23">
                  <c:v>2049</c:v>
                </c:pt>
                <c:pt idx="24">
                  <c:v>2050</c:v>
                </c:pt>
                <c:pt idx="25">
                  <c:v>2051</c:v>
                </c:pt>
                <c:pt idx="26">
                  <c:v>2052</c:v>
                </c:pt>
                <c:pt idx="27">
                  <c:v>2053</c:v>
                </c:pt>
                <c:pt idx="28">
                  <c:v>2054</c:v>
                </c:pt>
                <c:pt idx="29">
                  <c:v>2055</c:v>
                </c:pt>
                <c:pt idx="30">
                  <c:v>2056</c:v>
                </c:pt>
                <c:pt idx="31">
                  <c:v>2057</c:v>
                </c:pt>
                <c:pt idx="32">
                  <c:v>2058</c:v>
                </c:pt>
                <c:pt idx="33">
                  <c:v>2059</c:v>
                </c:pt>
                <c:pt idx="34">
                  <c:v>2060</c:v>
                </c:pt>
                <c:pt idx="35">
                  <c:v>2061</c:v>
                </c:pt>
                <c:pt idx="36">
                  <c:v>2062</c:v>
                </c:pt>
                <c:pt idx="37">
                  <c:v>2063</c:v>
                </c:pt>
                <c:pt idx="38">
                  <c:v>2064</c:v>
                </c:pt>
                <c:pt idx="39">
                  <c:v>2065</c:v>
                </c:pt>
                <c:pt idx="40">
                  <c:v>2066</c:v>
                </c:pt>
                <c:pt idx="41">
                  <c:v>2067</c:v>
                </c:pt>
                <c:pt idx="42">
                  <c:v>2068</c:v>
                </c:pt>
                <c:pt idx="43">
                  <c:v>2069</c:v>
                </c:pt>
                <c:pt idx="44">
                  <c:v>2070</c:v>
                </c:pt>
                <c:pt idx="45">
                  <c:v>2071</c:v>
                </c:pt>
                <c:pt idx="46">
                  <c:v>2072</c:v>
                </c:pt>
                <c:pt idx="47">
                  <c:v>2073</c:v>
                </c:pt>
                <c:pt idx="48">
                  <c:v>2074</c:v>
                </c:pt>
                <c:pt idx="49">
                  <c:v>2075</c:v>
                </c:pt>
                <c:pt idx="50">
                  <c:v>2076</c:v>
                </c:pt>
                <c:pt idx="51">
                  <c:v>2077</c:v>
                </c:pt>
                <c:pt idx="52">
                  <c:v>2078</c:v>
                </c:pt>
                <c:pt idx="53">
                  <c:v>2079</c:v>
                </c:pt>
                <c:pt idx="54">
                  <c:v>2080</c:v>
                </c:pt>
                <c:pt idx="55">
                  <c:v>2081</c:v>
                </c:pt>
                <c:pt idx="56">
                  <c:v>2082</c:v>
                </c:pt>
                <c:pt idx="57">
                  <c:v>2083</c:v>
                </c:pt>
                <c:pt idx="58">
                  <c:v>2084</c:v>
                </c:pt>
                <c:pt idx="59">
                  <c:v>2085</c:v>
                </c:pt>
                <c:pt idx="60">
                  <c:v>2086</c:v>
                </c:pt>
                <c:pt idx="61">
                  <c:v>2087</c:v>
                </c:pt>
                <c:pt idx="62">
                  <c:v>2088</c:v>
                </c:pt>
                <c:pt idx="63">
                  <c:v>2089</c:v>
                </c:pt>
                <c:pt idx="64">
                  <c:v>2090</c:v>
                </c:pt>
                <c:pt idx="65">
                  <c:v>2091</c:v>
                </c:pt>
                <c:pt idx="66">
                  <c:v>2092</c:v>
                </c:pt>
                <c:pt idx="67">
                  <c:v>2093</c:v>
                </c:pt>
                <c:pt idx="68">
                  <c:v>2094</c:v>
                </c:pt>
                <c:pt idx="69">
                  <c:v>2095</c:v>
                </c:pt>
                <c:pt idx="70">
                  <c:v>2096</c:v>
                </c:pt>
                <c:pt idx="71">
                  <c:v>2097</c:v>
                </c:pt>
                <c:pt idx="72">
                  <c:v>2098</c:v>
                </c:pt>
                <c:pt idx="73">
                  <c:v>2099</c:v>
                </c:pt>
                <c:pt idx="74">
                  <c:v>2100</c:v>
                </c:pt>
              </c:numCache>
            </c:numRef>
          </c:xVal>
          <c:yVal>
            <c:numRef>
              <c:f>'Global warning numerical analys'!$FW$52:$IS$52</c:f>
              <c:numCache>
                <c:formatCode>0.00_ </c:formatCode>
                <c:ptCount val="75"/>
                <c:pt idx="0">
                  <c:v>0</c:v>
                </c:pt>
                <c:pt idx="1">
                  <c:v>17.689611111111109</c:v>
                </c:pt>
                <c:pt idx="2">
                  <c:v>35.762444444444448</c:v>
                </c:pt>
                <c:pt idx="3">
                  <c:v>54.218499999999999</c:v>
                </c:pt>
                <c:pt idx="4">
                  <c:v>73.057777777777758</c:v>
                </c:pt>
                <c:pt idx="5">
                  <c:v>92.280277777777783</c:v>
                </c:pt>
                <c:pt idx="6">
                  <c:v>111.886</c:v>
                </c:pt>
                <c:pt idx="7">
                  <c:v>131.8749444444444</c:v>
                </c:pt>
                <c:pt idx="8">
                  <c:v>152.24711111111111</c:v>
                </c:pt>
                <c:pt idx="9">
                  <c:v>173.00249999999997</c:v>
                </c:pt>
                <c:pt idx="10">
                  <c:v>174.727</c:v>
                </c:pt>
                <c:pt idx="11">
                  <c:v>176.45149999999998</c:v>
                </c:pt>
                <c:pt idx="12">
                  <c:v>178.17599999999996</c:v>
                </c:pt>
                <c:pt idx="13">
                  <c:v>179.90049999999999</c:v>
                </c:pt>
                <c:pt idx="14">
                  <c:v>181.62499999999997</c:v>
                </c:pt>
                <c:pt idx="15">
                  <c:v>183.34950000000001</c:v>
                </c:pt>
                <c:pt idx="16">
                  <c:v>185.07399999999998</c:v>
                </c:pt>
                <c:pt idx="17">
                  <c:v>186.79849999999996</c:v>
                </c:pt>
                <c:pt idx="18">
                  <c:v>188.523</c:v>
                </c:pt>
                <c:pt idx="19">
                  <c:v>190.24749999999997</c:v>
                </c:pt>
                <c:pt idx="20">
                  <c:v>191.97200000000001</c:v>
                </c:pt>
                <c:pt idx="21">
                  <c:v>193.69649999999999</c:v>
                </c:pt>
                <c:pt idx="22">
                  <c:v>195.42099999999996</c:v>
                </c:pt>
                <c:pt idx="23">
                  <c:v>197.1455</c:v>
                </c:pt>
                <c:pt idx="24">
                  <c:v>198.86999999999998</c:v>
                </c:pt>
                <c:pt idx="25">
                  <c:v>200.59450000000001</c:v>
                </c:pt>
                <c:pt idx="26">
                  <c:v>202.31899999999999</c:v>
                </c:pt>
                <c:pt idx="27">
                  <c:v>204.04349999999997</c:v>
                </c:pt>
                <c:pt idx="28">
                  <c:v>205.768</c:v>
                </c:pt>
                <c:pt idx="29">
                  <c:v>207.49249999999998</c:v>
                </c:pt>
                <c:pt idx="30">
                  <c:v>209.21699999999996</c:v>
                </c:pt>
                <c:pt idx="31">
                  <c:v>210.94149999999999</c:v>
                </c:pt>
                <c:pt idx="32">
                  <c:v>212.66599999999997</c:v>
                </c:pt>
                <c:pt idx="33">
                  <c:v>214.3905</c:v>
                </c:pt>
                <c:pt idx="34">
                  <c:v>216.11499999999998</c:v>
                </c:pt>
                <c:pt idx="35">
                  <c:v>217.83949999999996</c:v>
                </c:pt>
                <c:pt idx="36">
                  <c:v>219.56399999999999</c:v>
                </c:pt>
                <c:pt idx="37">
                  <c:v>221.28849999999997</c:v>
                </c:pt>
                <c:pt idx="38">
                  <c:v>223.01300000000001</c:v>
                </c:pt>
                <c:pt idx="39">
                  <c:v>224.73749999999998</c:v>
                </c:pt>
                <c:pt idx="40">
                  <c:v>226.46199999999996</c:v>
                </c:pt>
                <c:pt idx="41">
                  <c:v>228.1865</c:v>
                </c:pt>
                <c:pt idx="42">
                  <c:v>229.91099999999997</c:v>
                </c:pt>
                <c:pt idx="43">
                  <c:v>231.63550000000001</c:v>
                </c:pt>
                <c:pt idx="44">
                  <c:v>233.35999999999999</c:v>
                </c:pt>
                <c:pt idx="45">
                  <c:v>235.08449999999996</c:v>
                </c:pt>
                <c:pt idx="46">
                  <c:v>236.809</c:v>
                </c:pt>
                <c:pt idx="47">
                  <c:v>238.53349999999998</c:v>
                </c:pt>
                <c:pt idx="48">
                  <c:v>240.25800000000001</c:v>
                </c:pt>
                <c:pt idx="49">
                  <c:v>241.98249999999999</c:v>
                </c:pt>
                <c:pt idx="50">
                  <c:v>243.70699999999997</c:v>
                </c:pt>
                <c:pt idx="51">
                  <c:v>245.4315</c:v>
                </c:pt>
                <c:pt idx="52">
                  <c:v>247.15599999999998</c:v>
                </c:pt>
                <c:pt idx="53">
                  <c:v>248.88049999999996</c:v>
                </c:pt>
                <c:pt idx="54">
                  <c:v>250.60499999999999</c:v>
                </c:pt>
                <c:pt idx="55">
                  <c:v>252.32949999999997</c:v>
                </c:pt>
                <c:pt idx="56">
                  <c:v>254.054</c:v>
                </c:pt>
                <c:pt idx="57">
                  <c:v>255.77849999999998</c:v>
                </c:pt>
                <c:pt idx="58">
                  <c:v>257.50299999999993</c:v>
                </c:pt>
                <c:pt idx="59">
                  <c:v>259.22749999999996</c:v>
                </c:pt>
                <c:pt idx="60">
                  <c:v>260.952</c:v>
                </c:pt>
                <c:pt idx="61">
                  <c:v>262.67650000000003</c:v>
                </c:pt>
                <c:pt idx="62">
                  <c:v>264.40099999999995</c:v>
                </c:pt>
                <c:pt idx="63">
                  <c:v>266.12549999999999</c:v>
                </c:pt>
                <c:pt idx="64">
                  <c:v>267.85000000000002</c:v>
                </c:pt>
                <c:pt idx="65">
                  <c:v>269.57449999999994</c:v>
                </c:pt>
                <c:pt idx="66">
                  <c:v>271.29899999999998</c:v>
                </c:pt>
                <c:pt idx="67">
                  <c:v>273.02350000000001</c:v>
                </c:pt>
                <c:pt idx="68">
                  <c:v>274.74799999999993</c:v>
                </c:pt>
                <c:pt idx="69">
                  <c:v>276.47249999999997</c:v>
                </c:pt>
                <c:pt idx="70">
                  <c:v>278.197</c:v>
                </c:pt>
                <c:pt idx="71">
                  <c:v>279.92149999999992</c:v>
                </c:pt>
                <c:pt idx="72">
                  <c:v>281.64599999999996</c:v>
                </c:pt>
                <c:pt idx="73">
                  <c:v>283.37049999999999</c:v>
                </c:pt>
                <c:pt idx="74">
                  <c:v>285.09500000000003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30-41F1-8378-DCAEDE54792F}"/>
            </c:ext>
          </c:extLst>
        </c:ser>
        <c:ser>
          <c:idx val="7"/>
          <c:order val="7"/>
          <c:tx>
            <c:v>Scenario 2: Replace FFE with CFE by 2050</c:v>
          </c:tx>
          <c:spPr>
            <a:ln w="25400" cap="rnd">
              <a:solidFill>
                <a:srgbClr val="FF66FF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analys'!$FZ$2:$IS$2</c:f>
              <c:numCache>
                <c:formatCode>General</c:formatCode>
                <c:ptCount val="72"/>
                <c:pt idx="0">
                  <c:v>2029</c:v>
                </c:pt>
                <c:pt idx="1">
                  <c:v>2030</c:v>
                </c:pt>
                <c:pt idx="2">
                  <c:v>2031</c:v>
                </c:pt>
                <c:pt idx="3">
                  <c:v>2032</c:v>
                </c:pt>
                <c:pt idx="4">
                  <c:v>2033</c:v>
                </c:pt>
                <c:pt idx="5">
                  <c:v>2034</c:v>
                </c:pt>
                <c:pt idx="6">
                  <c:v>2035</c:v>
                </c:pt>
                <c:pt idx="7">
                  <c:v>2036</c:v>
                </c:pt>
                <c:pt idx="8">
                  <c:v>2037</c:v>
                </c:pt>
                <c:pt idx="9">
                  <c:v>2038</c:v>
                </c:pt>
                <c:pt idx="10">
                  <c:v>2039</c:v>
                </c:pt>
                <c:pt idx="11">
                  <c:v>2040</c:v>
                </c:pt>
                <c:pt idx="12">
                  <c:v>2041</c:v>
                </c:pt>
                <c:pt idx="13">
                  <c:v>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</c:v>
                </c:pt>
                <c:pt idx="18">
                  <c:v>2047</c:v>
                </c:pt>
                <c:pt idx="19">
                  <c:v>2048</c:v>
                </c:pt>
                <c:pt idx="20">
                  <c:v>2049</c:v>
                </c:pt>
                <c:pt idx="21">
                  <c:v>2050</c:v>
                </c:pt>
                <c:pt idx="22">
                  <c:v>2051</c:v>
                </c:pt>
                <c:pt idx="23">
                  <c:v>2052</c:v>
                </c:pt>
                <c:pt idx="24">
                  <c:v>2053</c:v>
                </c:pt>
                <c:pt idx="25">
                  <c:v>2054</c:v>
                </c:pt>
                <c:pt idx="26">
                  <c:v>2055</c:v>
                </c:pt>
                <c:pt idx="27">
                  <c:v>2056</c:v>
                </c:pt>
                <c:pt idx="28">
                  <c:v>2057</c:v>
                </c:pt>
                <c:pt idx="29">
                  <c:v>2058</c:v>
                </c:pt>
                <c:pt idx="30">
                  <c:v>2059</c:v>
                </c:pt>
                <c:pt idx="31">
                  <c:v>2060</c:v>
                </c:pt>
                <c:pt idx="32">
                  <c:v>2061</c:v>
                </c:pt>
                <c:pt idx="33">
                  <c:v>2062</c:v>
                </c:pt>
                <c:pt idx="34">
                  <c:v>2063</c:v>
                </c:pt>
                <c:pt idx="35">
                  <c:v>2064</c:v>
                </c:pt>
                <c:pt idx="36">
                  <c:v>2065</c:v>
                </c:pt>
                <c:pt idx="37">
                  <c:v>2066</c:v>
                </c:pt>
                <c:pt idx="38">
                  <c:v>2067</c:v>
                </c:pt>
                <c:pt idx="39">
                  <c:v>2068</c:v>
                </c:pt>
                <c:pt idx="40">
                  <c:v>2069</c:v>
                </c:pt>
                <c:pt idx="41">
                  <c:v>2070</c:v>
                </c:pt>
                <c:pt idx="42">
                  <c:v>2071</c:v>
                </c:pt>
                <c:pt idx="43">
                  <c:v>2072</c:v>
                </c:pt>
                <c:pt idx="44">
                  <c:v>2073</c:v>
                </c:pt>
                <c:pt idx="45">
                  <c:v>2074</c:v>
                </c:pt>
                <c:pt idx="46">
                  <c:v>2075</c:v>
                </c:pt>
                <c:pt idx="47">
                  <c:v>2076</c:v>
                </c:pt>
                <c:pt idx="48">
                  <c:v>2077</c:v>
                </c:pt>
                <c:pt idx="49">
                  <c:v>2078</c:v>
                </c:pt>
                <c:pt idx="50">
                  <c:v>2079</c:v>
                </c:pt>
                <c:pt idx="51">
                  <c:v>2080</c:v>
                </c:pt>
                <c:pt idx="52">
                  <c:v>2081</c:v>
                </c:pt>
                <c:pt idx="53">
                  <c:v>2082</c:v>
                </c:pt>
                <c:pt idx="54">
                  <c:v>2083</c:v>
                </c:pt>
                <c:pt idx="55">
                  <c:v>2084</c:v>
                </c:pt>
                <c:pt idx="56">
                  <c:v>2085</c:v>
                </c:pt>
                <c:pt idx="57">
                  <c:v>2086</c:v>
                </c:pt>
                <c:pt idx="58">
                  <c:v>2087</c:v>
                </c:pt>
                <c:pt idx="59">
                  <c:v>2088</c:v>
                </c:pt>
                <c:pt idx="60">
                  <c:v>2089</c:v>
                </c:pt>
                <c:pt idx="61">
                  <c:v>2090</c:v>
                </c:pt>
                <c:pt idx="62">
                  <c:v>2091</c:v>
                </c:pt>
                <c:pt idx="63">
                  <c:v>2092</c:v>
                </c:pt>
                <c:pt idx="64">
                  <c:v>2093</c:v>
                </c:pt>
                <c:pt idx="65">
                  <c:v>2094</c:v>
                </c:pt>
                <c:pt idx="66">
                  <c:v>2095</c:v>
                </c:pt>
                <c:pt idx="67">
                  <c:v>2096</c:v>
                </c:pt>
                <c:pt idx="68">
                  <c:v>2097</c:v>
                </c:pt>
                <c:pt idx="69">
                  <c:v>2098</c:v>
                </c:pt>
                <c:pt idx="70">
                  <c:v>2099</c:v>
                </c:pt>
                <c:pt idx="71">
                  <c:v>2100</c:v>
                </c:pt>
              </c:numCache>
            </c:numRef>
          </c:xVal>
          <c:yVal>
            <c:numRef>
              <c:f>'Global warning numerical analys'!$FZ$68:$IS$68</c:f>
              <c:numCache>
                <c:formatCode>0.00_);[Red]\(0.00\)</c:formatCode>
                <c:ptCount val="72"/>
                <c:pt idx="0">
                  <c:v>0</c:v>
                </c:pt>
                <c:pt idx="1">
                  <c:v>7.8276190476190459</c:v>
                </c:pt>
                <c:pt idx="2">
                  <c:v>15.819476190476191</c:v>
                </c:pt>
                <c:pt idx="3">
                  <c:v>23.975571428571428</c:v>
                </c:pt>
                <c:pt idx="4">
                  <c:v>32.295904761904751</c:v>
                </c:pt>
                <c:pt idx="5">
                  <c:v>40.780476190476193</c:v>
                </c:pt>
                <c:pt idx="6">
                  <c:v>49.429285714285712</c:v>
                </c:pt>
                <c:pt idx="7">
                  <c:v>58.242333333333328</c:v>
                </c:pt>
                <c:pt idx="8">
                  <c:v>67.219619047619034</c:v>
                </c:pt>
                <c:pt idx="9">
                  <c:v>76.361142857142838</c:v>
                </c:pt>
                <c:pt idx="10">
                  <c:v>85.66690476190476</c:v>
                </c:pt>
                <c:pt idx="11">
                  <c:v>95.136904761904745</c:v>
                </c:pt>
                <c:pt idx="12">
                  <c:v>104.77114285714285</c:v>
                </c:pt>
                <c:pt idx="13">
                  <c:v>114.56961904761904</c:v>
                </c:pt>
                <c:pt idx="14">
                  <c:v>124.53233333333331</c:v>
                </c:pt>
                <c:pt idx="15">
                  <c:v>134.65928571428572</c:v>
                </c:pt>
                <c:pt idx="16">
                  <c:v>144.95047619047617</c:v>
                </c:pt>
                <c:pt idx="17">
                  <c:v>155.40590476190476</c:v>
                </c:pt>
                <c:pt idx="18">
                  <c:v>166.02557142857142</c:v>
                </c:pt>
                <c:pt idx="19">
                  <c:v>176.80947619047615</c:v>
                </c:pt>
                <c:pt idx="20">
                  <c:v>187.75761904761904</c:v>
                </c:pt>
                <c:pt idx="21">
                  <c:v>198.86999999999998</c:v>
                </c:pt>
                <c:pt idx="22">
                  <c:v>200.59450000000001</c:v>
                </c:pt>
                <c:pt idx="23">
                  <c:v>202.31899999999999</c:v>
                </c:pt>
                <c:pt idx="24">
                  <c:v>204.04349999999997</c:v>
                </c:pt>
                <c:pt idx="25">
                  <c:v>205.768</c:v>
                </c:pt>
                <c:pt idx="26">
                  <c:v>207.49249999999998</c:v>
                </c:pt>
                <c:pt idx="27">
                  <c:v>209.21699999999996</c:v>
                </c:pt>
                <c:pt idx="28">
                  <c:v>210.94149999999999</c:v>
                </c:pt>
                <c:pt idx="29">
                  <c:v>212.66599999999997</c:v>
                </c:pt>
                <c:pt idx="30">
                  <c:v>214.3905</c:v>
                </c:pt>
                <c:pt idx="31">
                  <c:v>216.11499999999998</c:v>
                </c:pt>
                <c:pt idx="32">
                  <c:v>217.83949999999996</c:v>
                </c:pt>
                <c:pt idx="33">
                  <c:v>219.56399999999999</c:v>
                </c:pt>
                <c:pt idx="34">
                  <c:v>221.28849999999997</c:v>
                </c:pt>
                <c:pt idx="35">
                  <c:v>223.01300000000001</c:v>
                </c:pt>
                <c:pt idx="36">
                  <c:v>224.73749999999998</c:v>
                </c:pt>
                <c:pt idx="37">
                  <c:v>226.46199999999996</c:v>
                </c:pt>
                <c:pt idx="38">
                  <c:v>228.1865</c:v>
                </c:pt>
                <c:pt idx="39">
                  <c:v>229.91099999999997</c:v>
                </c:pt>
                <c:pt idx="40">
                  <c:v>231.63550000000001</c:v>
                </c:pt>
                <c:pt idx="41">
                  <c:v>233.35999999999999</c:v>
                </c:pt>
                <c:pt idx="42">
                  <c:v>235.08449999999996</c:v>
                </c:pt>
                <c:pt idx="43">
                  <c:v>236.809</c:v>
                </c:pt>
                <c:pt idx="44">
                  <c:v>238.53349999999998</c:v>
                </c:pt>
                <c:pt idx="45">
                  <c:v>240.25800000000001</c:v>
                </c:pt>
                <c:pt idx="46">
                  <c:v>241.98249999999999</c:v>
                </c:pt>
                <c:pt idx="47">
                  <c:v>243.70699999999997</c:v>
                </c:pt>
                <c:pt idx="48">
                  <c:v>245.4315</c:v>
                </c:pt>
                <c:pt idx="49">
                  <c:v>247.15599999999998</c:v>
                </c:pt>
                <c:pt idx="50">
                  <c:v>248.88049999999996</c:v>
                </c:pt>
                <c:pt idx="51">
                  <c:v>250.60499999999999</c:v>
                </c:pt>
                <c:pt idx="52">
                  <c:v>252.32949999999997</c:v>
                </c:pt>
                <c:pt idx="53">
                  <c:v>254.054</c:v>
                </c:pt>
                <c:pt idx="54">
                  <c:v>255.77849999999998</c:v>
                </c:pt>
                <c:pt idx="55">
                  <c:v>257.50299999999993</c:v>
                </c:pt>
                <c:pt idx="56">
                  <c:v>259.22749999999996</c:v>
                </c:pt>
                <c:pt idx="57">
                  <c:v>260.952</c:v>
                </c:pt>
                <c:pt idx="58">
                  <c:v>262.67650000000003</c:v>
                </c:pt>
                <c:pt idx="59">
                  <c:v>264.40099999999995</c:v>
                </c:pt>
                <c:pt idx="60">
                  <c:v>266.12549999999999</c:v>
                </c:pt>
                <c:pt idx="61">
                  <c:v>267.85000000000002</c:v>
                </c:pt>
                <c:pt idx="62">
                  <c:v>269.57449999999994</c:v>
                </c:pt>
                <c:pt idx="63">
                  <c:v>271.29899999999998</c:v>
                </c:pt>
                <c:pt idx="64">
                  <c:v>273.02350000000001</c:v>
                </c:pt>
                <c:pt idx="65">
                  <c:v>274.74799999999993</c:v>
                </c:pt>
                <c:pt idx="66">
                  <c:v>276.47249999999997</c:v>
                </c:pt>
                <c:pt idx="67">
                  <c:v>278.197</c:v>
                </c:pt>
                <c:pt idx="68">
                  <c:v>279.92149999999992</c:v>
                </c:pt>
                <c:pt idx="69">
                  <c:v>281.64599999999996</c:v>
                </c:pt>
                <c:pt idx="70">
                  <c:v>283.37049999999999</c:v>
                </c:pt>
                <c:pt idx="71">
                  <c:v>285.09500000000003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30-41F1-8378-DCAEDE54792F}"/>
            </c:ext>
          </c:extLst>
        </c:ser>
        <c:ser>
          <c:idx val="8"/>
          <c:order val="8"/>
          <c:tx>
            <c:v>Scenario 3: Replace FFE with CFE by 2070</c:v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analys'!$FZ$2:$IS$2</c:f>
              <c:numCache>
                <c:formatCode>General</c:formatCode>
                <c:ptCount val="72"/>
                <c:pt idx="0">
                  <c:v>2029</c:v>
                </c:pt>
                <c:pt idx="1">
                  <c:v>2030</c:v>
                </c:pt>
                <c:pt idx="2">
                  <c:v>2031</c:v>
                </c:pt>
                <c:pt idx="3">
                  <c:v>2032</c:v>
                </c:pt>
                <c:pt idx="4">
                  <c:v>2033</c:v>
                </c:pt>
                <c:pt idx="5">
                  <c:v>2034</c:v>
                </c:pt>
                <c:pt idx="6">
                  <c:v>2035</c:v>
                </c:pt>
                <c:pt idx="7">
                  <c:v>2036</c:v>
                </c:pt>
                <c:pt idx="8">
                  <c:v>2037</c:v>
                </c:pt>
                <c:pt idx="9">
                  <c:v>2038</c:v>
                </c:pt>
                <c:pt idx="10">
                  <c:v>2039</c:v>
                </c:pt>
                <c:pt idx="11">
                  <c:v>2040</c:v>
                </c:pt>
                <c:pt idx="12">
                  <c:v>2041</c:v>
                </c:pt>
                <c:pt idx="13">
                  <c:v>2042</c:v>
                </c:pt>
                <c:pt idx="14">
                  <c:v>2043</c:v>
                </c:pt>
                <c:pt idx="15">
                  <c:v>2044</c:v>
                </c:pt>
                <c:pt idx="16">
                  <c:v>2045</c:v>
                </c:pt>
                <c:pt idx="17">
                  <c:v>2046</c:v>
                </c:pt>
                <c:pt idx="18">
                  <c:v>2047</c:v>
                </c:pt>
                <c:pt idx="19">
                  <c:v>2048</c:v>
                </c:pt>
                <c:pt idx="20">
                  <c:v>2049</c:v>
                </c:pt>
                <c:pt idx="21">
                  <c:v>2050</c:v>
                </c:pt>
                <c:pt idx="22">
                  <c:v>2051</c:v>
                </c:pt>
                <c:pt idx="23">
                  <c:v>2052</c:v>
                </c:pt>
                <c:pt idx="24">
                  <c:v>2053</c:v>
                </c:pt>
                <c:pt idx="25">
                  <c:v>2054</c:v>
                </c:pt>
                <c:pt idx="26">
                  <c:v>2055</c:v>
                </c:pt>
                <c:pt idx="27">
                  <c:v>2056</c:v>
                </c:pt>
                <c:pt idx="28">
                  <c:v>2057</c:v>
                </c:pt>
                <c:pt idx="29">
                  <c:v>2058</c:v>
                </c:pt>
                <c:pt idx="30">
                  <c:v>2059</c:v>
                </c:pt>
                <c:pt idx="31">
                  <c:v>2060</c:v>
                </c:pt>
                <c:pt idx="32">
                  <c:v>2061</c:v>
                </c:pt>
                <c:pt idx="33">
                  <c:v>2062</c:v>
                </c:pt>
                <c:pt idx="34">
                  <c:v>2063</c:v>
                </c:pt>
                <c:pt idx="35">
                  <c:v>2064</c:v>
                </c:pt>
                <c:pt idx="36">
                  <c:v>2065</c:v>
                </c:pt>
                <c:pt idx="37">
                  <c:v>2066</c:v>
                </c:pt>
                <c:pt idx="38">
                  <c:v>2067</c:v>
                </c:pt>
                <c:pt idx="39">
                  <c:v>2068</c:v>
                </c:pt>
                <c:pt idx="40">
                  <c:v>2069</c:v>
                </c:pt>
                <c:pt idx="41">
                  <c:v>2070</c:v>
                </c:pt>
                <c:pt idx="42">
                  <c:v>2071</c:v>
                </c:pt>
                <c:pt idx="43">
                  <c:v>2072</c:v>
                </c:pt>
                <c:pt idx="44">
                  <c:v>2073</c:v>
                </c:pt>
                <c:pt idx="45">
                  <c:v>2074</c:v>
                </c:pt>
                <c:pt idx="46">
                  <c:v>2075</c:v>
                </c:pt>
                <c:pt idx="47">
                  <c:v>2076</c:v>
                </c:pt>
                <c:pt idx="48">
                  <c:v>2077</c:v>
                </c:pt>
                <c:pt idx="49">
                  <c:v>2078</c:v>
                </c:pt>
                <c:pt idx="50">
                  <c:v>2079</c:v>
                </c:pt>
                <c:pt idx="51">
                  <c:v>2080</c:v>
                </c:pt>
                <c:pt idx="52">
                  <c:v>2081</c:v>
                </c:pt>
                <c:pt idx="53">
                  <c:v>2082</c:v>
                </c:pt>
                <c:pt idx="54">
                  <c:v>2083</c:v>
                </c:pt>
                <c:pt idx="55">
                  <c:v>2084</c:v>
                </c:pt>
                <c:pt idx="56">
                  <c:v>2085</c:v>
                </c:pt>
                <c:pt idx="57">
                  <c:v>2086</c:v>
                </c:pt>
                <c:pt idx="58">
                  <c:v>2087</c:v>
                </c:pt>
                <c:pt idx="59">
                  <c:v>2088</c:v>
                </c:pt>
                <c:pt idx="60">
                  <c:v>2089</c:v>
                </c:pt>
                <c:pt idx="61">
                  <c:v>2090</c:v>
                </c:pt>
                <c:pt idx="62">
                  <c:v>2091</c:v>
                </c:pt>
                <c:pt idx="63">
                  <c:v>2092</c:v>
                </c:pt>
                <c:pt idx="64">
                  <c:v>2093</c:v>
                </c:pt>
                <c:pt idx="65">
                  <c:v>2094</c:v>
                </c:pt>
                <c:pt idx="66">
                  <c:v>2095</c:v>
                </c:pt>
                <c:pt idx="67">
                  <c:v>2096</c:v>
                </c:pt>
                <c:pt idx="68">
                  <c:v>2097</c:v>
                </c:pt>
                <c:pt idx="69">
                  <c:v>2098</c:v>
                </c:pt>
                <c:pt idx="70">
                  <c:v>2099</c:v>
                </c:pt>
                <c:pt idx="71">
                  <c:v>2100</c:v>
                </c:pt>
              </c:numCache>
            </c:numRef>
          </c:xVal>
          <c:yVal>
            <c:numRef>
              <c:f>'Global warning numerical analys'!$FZ$84:$IS$84</c:f>
              <c:numCache>
                <c:formatCode>0.00_);[Red]\(0.00\)</c:formatCode>
                <c:ptCount val="72"/>
                <c:pt idx="0">
                  <c:v>0</c:v>
                </c:pt>
                <c:pt idx="1">
                  <c:v>4.0092682926829264</c:v>
                </c:pt>
                <c:pt idx="2">
                  <c:v>8.1026585365853663</c:v>
                </c:pt>
                <c:pt idx="3">
                  <c:v>12.280170731707317</c:v>
                </c:pt>
                <c:pt idx="4">
                  <c:v>16.541804878048776</c:v>
                </c:pt>
                <c:pt idx="5">
                  <c:v>20.887560975609755</c:v>
                </c:pt>
                <c:pt idx="6">
                  <c:v>25.317439024390239</c:v>
                </c:pt>
                <c:pt idx="7">
                  <c:v>29.831439024390242</c:v>
                </c:pt>
                <c:pt idx="8">
                  <c:v>34.429560975609753</c:v>
                </c:pt>
                <c:pt idx="9">
                  <c:v>39.111804878048773</c:v>
                </c:pt>
                <c:pt idx="10">
                  <c:v>43.878170731707314</c:v>
                </c:pt>
                <c:pt idx="11">
                  <c:v>48.728658536585357</c:v>
                </c:pt>
                <c:pt idx="12">
                  <c:v>53.663268292682929</c:v>
                </c:pt>
                <c:pt idx="13">
                  <c:v>58.682000000000002</c:v>
                </c:pt>
                <c:pt idx="14">
                  <c:v>63.784853658536576</c:v>
                </c:pt>
                <c:pt idx="15">
                  <c:v>68.97182926829268</c:v>
                </c:pt>
                <c:pt idx="16">
                  <c:v>74.242926829268285</c:v>
                </c:pt>
                <c:pt idx="17">
                  <c:v>79.598146341463419</c:v>
                </c:pt>
                <c:pt idx="18">
                  <c:v>85.03748780487804</c:v>
                </c:pt>
                <c:pt idx="19">
                  <c:v>90.560951219512177</c:v>
                </c:pt>
                <c:pt idx="20">
                  <c:v>96.168536585365857</c:v>
                </c:pt>
                <c:pt idx="21">
                  <c:v>101.86024390243901</c:v>
                </c:pt>
                <c:pt idx="22">
                  <c:v>107.63607317073172</c:v>
                </c:pt>
                <c:pt idx="23">
                  <c:v>113.49602439024389</c:v>
                </c:pt>
                <c:pt idx="24">
                  <c:v>119.44009756097559</c:v>
                </c:pt>
                <c:pt idx="25">
                  <c:v>125.46829268292683</c:v>
                </c:pt>
                <c:pt idx="26">
                  <c:v>131.58060975609754</c:v>
                </c:pt>
                <c:pt idx="27">
                  <c:v>137.77704878048777</c:v>
                </c:pt>
                <c:pt idx="28">
                  <c:v>144.05760975609758</c:v>
                </c:pt>
                <c:pt idx="29">
                  <c:v>150.42229268292681</c:v>
                </c:pt>
                <c:pt idx="30">
                  <c:v>156.87109756097561</c:v>
                </c:pt>
                <c:pt idx="31">
                  <c:v>163.4040243902439</c:v>
                </c:pt>
                <c:pt idx="32">
                  <c:v>170.02107317073168</c:v>
                </c:pt>
                <c:pt idx="33">
                  <c:v>176.72224390243903</c:v>
                </c:pt>
                <c:pt idx="34">
                  <c:v>183.50753658536584</c:v>
                </c:pt>
                <c:pt idx="35">
                  <c:v>190.37695121951219</c:v>
                </c:pt>
                <c:pt idx="36">
                  <c:v>197.33048780487803</c:v>
                </c:pt>
                <c:pt idx="37">
                  <c:v>204.36814634146339</c:v>
                </c:pt>
                <c:pt idx="38">
                  <c:v>211.48992682926828</c:v>
                </c:pt>
                <c:pt idx="39">
                  <c:v>218.69582926829264</c:v>
                </c:pt>
                <c:pt idx="40">
                  <c:v>225.9858536585366</c:v>
                </c:pt>
                <c:pt idx="41">
                  <c:v>233.36</c:v>
                </c:pt>
                <c:pt idx="42">
                  <c:v>235.08449999999996</c:v>
                </c:pt>
                <c:pt idx="43">
                  <c:v>236.809</c:v>
                </c:pt>
                <c:pt idx="44">
                  <c:v>238.53349999999998</c:v>
                </c:pt>
                <c:pt idx="45">
                  <c:v>240.25800000000001</c:v>
                </c:pt>
                <c:pt idx="46">
                  <c:v>241.98249999999999</c:v>
                </c:pt>
                <c:pt idx="47">
                  <c:v>243.70699999999997</c:v>
                </c:pt>
                <c:pt idx="48">
                  <c:v>245.4315</c:v>
                </c:pt>
                <c:pt idx="49">
                  <c:v>247.15599999999998</c:v>
                </c:pt>
                <c:pt idx="50">
                  <c:v>248.88049999999996</c:v>
                </c:pt>
                <c:pt idx="51">
                  <c:v>250.60499999999999</c:v>
                </c:pt>
                <c:pt idx="52">
                  <c:v>252.32949999999997</c:v>
                </c:pt>
                <c:pt idx="53">
                  <c:v>254.054</c:v>
                </c:pt>
                <c:pt idx="54">
                  <c:v>255.77849999999998</c:v>
                </c:pt>
                <c:pt idx="55">
                  <c:v>257.50299999999993</c:v>
                </c:pt>
                <c:pt idx="56">
                  <c:v>259.22749999999996</c:v>
                </c:pt>
                <c:pt idx="57">
                  <c:v>260.952</c:v>
                </c:pt>
                <c:pt idx="58">
                  <c:v>262.67650000000003</c:v>
                </c:pt>
                <c:pt idx="59">
                  <c:v>264.40099999999995</c:v>
                </c:pt>
                <c:pt idx="60">
                  <c:v>266.12549999999999</c:v>
                </c:pt>
                <c:pt idx="61">
                  <c:v>267.85000000000002</c:v>
                </c:pt>
                <c:pt idx="62">
                  <c:v>269.57449999999994</c:v>
                </c:pt>
                <c:pt idx="63">
                  <c:v>271.29899999999998</c:v>
                </c:pt>
                <c:pt idx="64">
                  <c:v>273.02350000000001</c:v>
                </c:pt>
                <c:pt idx="65">
                  <c:v>274.74799999999993</c:v>
                </c:pt>
                <c:pt idx="66">
                  <c:v>276.47249999999997</c:v>
                </c:pt>
                <c:pt idx="67">
                  <c:v>278.197</c:v>
                </c:pt>
                <c:pt idx="68">
                  <c:v>279.92149999999992</c:v>
                </c:pt>
                <c:pt idx="69">
                  <c:v>281.64599999999996</c:v>
                </c:pt>
                <c:pt idx="70">
                  <c:v>283.37049999999999</c:v>
                </c:pt>
                <c:pt idx="71">
                  <c:v>285.09500000000003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830-41F1-8378-DCAEDE54792F}"/>
            </c:ext>
          </c:extLst>
        </c:ser>
        <c:ser>
          <c:idx val="9"/>
          <c:order val="9"/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analys'!$GA$2:$HO$2</c:f>
              <c:numCache>
                <c:formatCode>General</c:formatCode>
                <c:ptCount val="41"/>
                <c:pt idx="0">
                  <c:v>2030</c:v>
                </c:pt>
                <c:pt idx="1">
                  <c:v>2031</c:v>
                </c:pt>
                <c:pt idx="2">
                  <c:v>2032</c:v>
                </c:pt>
                <c:pt idx="3">
                  <c:v>2033</c:v>
                </c:pt>
                <c:pt idx="4">
                  <c:v>2034</c:v>
                </c:pt>
                <c:pt idx="5">
                  <c:v>2035</c:v>
                </c:pt>
                <c:pt idx="6">
                  <c:v>2036</c:v>
                </c:pt>
                <c:pt idx="7">
                  <c:v>2037</c:v>
                </c:pt>
                <c:pt idx="8">
                  <c:v>2038</c:v>
                </c:pt>
                <c:pt idx="9">
                  <c:v>2039</c:v>
                </c:pt>
                <c:pt idx="10">
                  <c:v>2040</c:v>
                </c:pt>
                <c:pt idx="11">
                  <c:v>2041</c:v>
                </c:pt>
                <c:pt idx="12">
                  <c:v>2042</c:v>
                </c:pt>
                <c:pt idx="13">
                  <c:v>2043</c:v>
                </c:pt>
                <c:pt idx="14">
                  <c:v>2044</c:v>
                </c:pt>
                <c:pt idx="15">
                  <c:v>2045</c:v>
                </c:pt>
                <c:pt idx="16">
                  <c:v>2046</c:v>
                </c:pt>
                <c:pt idx="17">
                  <c:v>2047</c:v>
                </c:pt>
                <c:pt idx="18">
                  <c:v>2048</c:v>
                </c:pt>
                <c:pt idx="19">
                  <c:v>2049</c:v>
                </c:pt>
                <c:pt idx="20">
                  <c:v>2050</c:v>
                </c:pt>
                <c:pt idx="21">
                  <c:v>2051</c:v>
                </c:pt>
                <c:pt idx="22">
                  <c:v>2052</c:v>
                </c:pt>
                <c:pt idx="23">
                  <c:v>2053</c:v>
                </c:pt>
                <c:pt idx="24">
                  <c:v>2054</c:v>
                </c:pt>
                <c:pt idx="25">
                  <c:v>2055</c:v>
                </c:pt>
                <c:pt idx="26">
                  <c:v>2056</c:v>
                </c:pt>
                <c:pt idx="27">
                  <c:v>2057</c:v>
                </c:pt>
                <c:pt idx="28">
                  <c:v>2058</c:v>
                </c:pt>
                <c:pt idx="29">
                  <c:v>2059</c:v>
                </c:pt>
                <c:pt idx="30">
                  <c:v>2060</c:v>
                </c:pt>
                <c:pt idx="31">
                  <c:v>2061</c:v>
                </c:pt>
                <c:pt idx="32">
                  <c:v>2062</c:v>
                </c:pt>
                <c:pt idx="33">
                  <c:v>2063</c:v>
                </c:pt>
                <c:pt idx="34">
                  <c:v>2064</c:v>
                </c:pt>
                <c:pt idx="35">
                  <c:v>2065</c:v>
                </c:pt>
                <c:pt idx="36">
                  <c:v>2066</c:v>
                </c:pt>
                <c:pt idx="37">
                  <c:v>2067</c:v>
                </c:pt>
                <c:pt idx="38">
                  <c:v>2068</c:v>
                </c:pt>
                <c:pt idx="39">
                  <c:v>2069</c:v>
                </c:pt>
                <c:pt idx="40">
                  <c:v>2070</c:v>
                </c:pt>
              </c:numCache>
            </c:numRef>
          </c:xVal>
          <c:yVal>
            <c:numRef>
              <c:f>'Global warning numerical analys'!$GA$83:$HO$83</c:f>
              <c:numCache>
                <c:formatCode>0.00_);[Red]\(0.00\)</c:formatCode>
                <c:ptCount val="41"/>
                <c:pt idx="0">
                  <c:v>160.37073170731705</c:v>
                </c:pt>
                <c:pt idx="1">
                  <c:v>158.00184146341462</c:v>
                </c:pt>
                <c:pt idx="2">
                  <c:v>155.54882926829265</c:v>
                </c:pt>
                <c:pt idx="3">
                  <c:v>153.01169512195119</c:v>
                </c:pt>
                <c:pt idx="4">
                  <c:v>150.39043902439025</c:v>
                </c:pt>
                <c:pt idx="5">
                  <c:v>147.68506097560973</c:v>
                </c:pt>
                <c:pt idx="6">
                  <c:v>144.89556097560975</c:v>
                </c:pt>
                <c:pt idx="7">
                  <c:v>142.02193902439024</c:v>
                </c:pt>
                <c:pt idx="8">
                  <c:v>139.06419512195117</c:v>
                </c:pt>
                <c:pt idx="9">
                  <c:v>136.02232926829268</c:v>
                </c:pt>
                <c:pt idx="10">
                  <c:v>132.89634146341461</c:v>
                </c:pt>
                <c:pt idx="11">
                  <c:v>129.68623170731706</c:v>
                </c:pt>
                <c:pt idx="12">
                  <c:v>126.39199999999998</c:v>
                </c:pt>
                <c:pt idx="13">
                  <c:v>123.01364634146339</c:v>
                </c:pt>
                <c:pt idx="14">
                  <c:v>119.55117073170732</c:v>
                </c:pt>
                <c:pt idx="15">
                  <c:v>116.00457317073169</c:v>
                </c:pt>
                <c:pt idx="16">
                  <c:v>112.37385365853659</c:v>
                </c:pt>
                <c:pt idx="17">
                  <c:v>108.65901219512195</c:v>
                </c:pt>
                <c:pt idx="18">
                  <c:v>104.86004878048779</c:v>
                </c:pt>
                <c:pt idx="19">
                  <c:v>100.97696341463414</c:v>
                </c:pt>
                <c:pt idx="20">
                  <c:v>97.009756097560967</c:v>
                </c:pt>
                <c:pt idx="21">
                  <c:v>92.958426829268291</c:v>
                </c:pt>
                <c:pt idx="22">
                  <c:v>88.822975609756099</c:v>
                </c:pt>
                <c:pt idx="23">
                  <c:v>84.603402439024379</c:v>
                </c:pt>
                <c:pt idx="24">
                  <c:v>80.299707317073171</c:v>
                </c:pt>
                <c:pt idx="25">
                  <c:v>75.911890243902434</c:v>
                </c:pt>
                <c:pt idx="26">
                  <c:v>71.439951219512182</c:v>
                </c:pt>
                <c:pt idx="27">
                  <c:v>66.883890243902414</c:v>
                </c:pt>
                <c:pt idx="28">
                  <c:v>62.243707317073159</c:v>
                </c:pt>
                <c:pt idx="29">
                  <c:v>57.51940243902439</c:v>
                </c:pt>
                <c:pt idx="30">
                  <c:v>52.710975609756076</c:v>
                </c:pt>
                <c:pt idx="31">
                  <c:v>47.818426829268276</c:v>
                </c:pt>
                <c:pt idx="32">
                  <c:v>42.84175609756096</c:v>
                </c:pt>
                <c:pt idx="33">
                  <c:v>37.78096341463413</c:v>
                </c:pt>
                <c:pt idx="34">
                  <c:v>32.636048780487812</c:v>
                </c:pt>
                <c:pt idx="35">
                  <c:v>27.407012195121951</c:v>
                </c:pt>
                <c:pt idx="36">
                  <c:v>22.093853658536574</c:v>
                </c:pt>
                <c:pt idx="37">
                  <c:v>16.69657317073171</c:v>
                </c:pt>
                <c:pt idx="38">
                  <c:v>11.215170731707332</c:v>
                </c:pt>
                <c:pt idx="39">
                  <c:v>5.6496463414634093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830-41F1-8378-DCAEDE5479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068847"/>
        <c:axId val="2000069327"/>
      </c:scatterChart>
      <c:valAx>
        <c:axId val="2000068847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000069327"/>
        <c:crosses val="autoZero"/>
        <c:crossBetween val="midCat"/>
        <c:majorUnit val="25"/>
      </c:valAx>
      <c:valAx>
        <c:axId val="20000693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Global primary energy (PWh/year)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3.4098683200142624E-3"/>
              <c:y val="0.1418141320929287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00006884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17387646222206857"/>
          <c:y val="2.6950674190515771E-2"/>
          <c:w val="0.44525724352713753"/>
          <c:h val="0.432572999565909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/>
              <a:t>CO</a:t>
            </a:r>
            <a:r>
              <a:rPr lang="en-US" sz="1400" baseline="-25000"/>
              <a:t>2</a:t>
            </a:r>
            <a:r>
              <a:rPr lang="en-US" sz="1400"/>
              <a:t> in 1850</a:t>
            </a:r>
            <a:r>
              <a:rPr lang="ja-JP" sz="1400"/>
              <a:t>－</a:t>
            </a:r>
            <a:r>
              <a:rPr lang="en-US" sz="1400"/>
              <a:t>2100 forecast</a:t>
            </a:r>
            <a:endParaRPr lang="ja-JP" sz="1400"/>
          </a:p>
        </c:rich>
      </c:tx>
      <c:layout>
        <c:manualLayout>
          <c:xMode val="edge"/>
          <c:yMode val="edge"/>
          <c:x val="0.28650178989010017"/>
          <c:y val="3.852103076834400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206400490294309"/>
          <c:y val="2.3260361811513065E-2"/>
          <c:w val="0.81583812247471454"/>
          <c:h val="0.84842599299813271"/>
        </c:manualLayout>
      </c:layout>
      <c:scatterChart>
        <c:scatterStyle val="lineMarker"/>
        <c:varyColors val="0"/>
        <c:ser>
          <c:idx val="0"/>
          <c:order val="0"/>
          <c:tx>
            <c:v>Annual total CO2 emissions</c:v>
          </c:tx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analys'!$C$7:$IS$7</c:f>
              <c:numCache>
                <c:formatCode>General</c:formatCode>
                <c:ptCount val="251"/>
                <c:pt idx="0">
                  <c:v>2.8393687000000001</c:v>
                </c:pt>
                <c:pt idx="1">
                  <c:v>2.9302532999999999</c:v>
                </c:pt>
                <c:pt idx="2">
                  <c:v>2.9872497</c:v>
                </c:pt>
                <c:pt idx="3">
                  <c:v>3.0559889999999998</c:v>
                </c:pt>
                <c:pt idx="4">
                  <c:v>3.1292681999999998</c:v>
                </c:pt>
                <c:pt idx="5">
                  <c:v>3.1446106</c:v>
                </c:pt>
                <c:pt idx="6">
                  <c:v>3.176914</c:v>
                </c:pt>
                <c:pt idx="7">
                  <c:v>3.2195076999999999</c:v>
                </c:pt>
                <c:pt idx="8">
                  <c:v>3.2439094000000002</c:v>
                </c:pt>
                <c:pt idx="9">
                  <c:v>3.309993</c:v>
                </c:pt>
                <c:pt idx="10">
                  <c:v>3.1851726999999999</c:v>
                </c:pt>
                <c:pt idx="11">
                  <c:v>3.0988980000000002</c:v>
                </c:pt>
                <c:pt idx="12">
                  <c:v>3.0804461999999999</c:v>
                </c:pt>
                <c:pt idx="13">
                  <c:v>3.0907694000000001</c:v>
                </c:pt>
                <c:pt idx="14">
                  <c:v>3.0932590000000002</c:v>
                </c:pt>
                <c:pt idx="15">
                  <c:v>3.0715868</c:v>
                </c:pt>
                <c:pt idx="16">
                  <c:v>3.1034014999999999</c:v>
                </c:pt>
                <c:pt idx="17">
                  <c:v>3.1466278000000001</c:v>
                </c:pt>
                <c:pt idx="18">
                  <c:v>3.1322619999999999</c:v>
                </c:pt>
                <c:pt idx="19">
                  <c:v>3.1468791999999999</c:v>
                </c:pt>
                <c:pt idx="20">
                  <c:v>3.3846720000000001</c:v>
                </c:pt>
                <c:pt idx="21">
                  <c:v>3.5194640000000001</c:v>
                </c:pt>
                <c:pt idx="22">
                  <c:v>3.6297516000000001</c:v>
                </c:pt>
                <c:pt idx="23">
                  <c:v>3.7358102999999998</c:v>
                </c:pt>
                <c:pt idx="24">
                  <c:v>3.7519480000000001</c:v>
                </c:pt>
                <c:pt idx="25">
                  <c:v>3.8275098000000001</c:v>
                </c:pt>
                <c:pt idx="26">
                  <c:v>3.8675397</c:v>
                </c:pt>
                <c:pt idx="27">
                  <c:v>3.9395690000000001</c:v>
                </c:pt>
                <c:pt idx="28">
                  <c:v>4.0035657999999996</c:v>
                </c:pt>
                <c:pt idx="29">
                  <c:v>4.0847205999999998</c:v>
                </c:pt>
                <c:pt idx="30">
                  <c:v>4.2262453999999998</c:v>
                </c:pt>
                <c:pt idx="31">
                  <c:v>4.2209428000000004</c:v>
                </c:pt>
                <c:pt idx="32">
                  <c:v>4.3371329999999997</c:v>
                </c:pt>
                <c:pt idx="33">
                  <c:v>4.4672070000000001</c:v>
                </c:pt>
                <c:pt idx="34">
                  <c:v>4.4855505999999998</c:v>
                </c:pt>
                <c:pt idx="35">
                  <c:v>4.4871613000000004</c:v>
                </c:pt>
                <c:pt idx="36">
                  <c:v>4.5510359999999999</c:v>
                </c:pt>
                <c:pt idx="37">
                  <c:v>4.6601160000000004</c:v>
                </c:pt>
                <c:pt idx="38">
                  <c:v>4.7849743</c:v>
                </c:pt>
                <c:pt idx="39">
                  <c:v>4.7774020000000004</c:v>
                </c:pt>
                <c:pt idx="40">
                  <c:v>5.1469046000000001</c:v>
                </c:pt>
                <c:pt idx="41">
                  <c:v>5.3151713000000003</c:v>
                </c:pt>
                <c:pt idx="42">
                  <c:v>5.3683763000000004</c:v>
                </c:pt>
                <c:pt idx="43">
                  <c:v>5.4286674000000001</c:v>
                </c:pt>
                <c:pt idx="44">
                  <c:v>5.5127024999999996</c:v>
                </c:pt>
                <c:pt idx="45">
                  <c:v>5.6370953999999998</c:v>
                </c:pt>
                <c:pt idx="46">
                  <c:v>5.7280069999999998</c:v>
                </c:pt>
                <c:pt idx="47">
                  <c:v>5.814794</c:v>
                </c:pt>
                <c:pt idx="48">
                  <c:v>5.9333033000000004</c:v>
                </c:pt>
                <c:pt idx="49">
                  <c:v>6.1497257000000003</c:v>
                </c:pt>
                <c:pt idx="50">
                  <c:v>6.3273973999999997</c:v>
                </c:pt>
                <c:pt idx="51">
                  <c:v>6.4329710000000002</c:v>
                </c:pt>
                <c:pt idx="52">
                  <c:v>6.5518684</c:v>
                </c:pt>
                <c:pt idx="53">
                  <c:v>6.7477179999999999</c:v>
                </c:pt>
                <c:pt idx="54">
                  <c:v>6.8607196000000004</c:v>
                </c:pt>
                <c:pt idx="55">
                  <c:v>7.0231884999999998</c:v>
                </c:pt>
                <c:pt idx="56">
                  <c:v>7.1570159999999996</c:v>
                </c:pt>
                <c:pt idx="57">
                  <c:v>7.5529625999999999</c:v>
                </c:pt>
                <c:pt idx="58">
                  <c:v>7.4794109999999998</c:v>
                </c:pt>
                <c:pt idx="59">
                  <c:v>7.6342195000000004</c:v>
                </c:pt>
                <c:pt idx="60">
                  <c:v>7.6750622999999996</c:v>
                </c:pt>
                <c:pt idx="61">
                  <c:v>7.6865309999999996</c:v>
                </c:pt>
                <c:pt idx="62">
                  <c:v>7.7842104000000001</c:v>
                </c:pt>
                <c:pt idx="63">
                  <c:v>8.0436075999999996</c:v>
                </c:pt>
                <c:pt idx="64">
                  <c:v>7.7147253999999998</c:v>
                </c:pt>
                <c:pt idx="65">
                  <c:v>7.6222979999999998</c:v>
                </c:pt>
                <c:pt idx="66">
                  <c:v>7.8263949999999998</c:v>
                </c:pt>
                <c:pt idx="67">
                  <c:v>7.9670030000000001</c:v>
                </c:pt>
                <c:pt idx="68">
                  <c:v>7.9467910000000002</c:v>
                </c:pt>
                <c:pt idx="69">
                  <c:v>7.4401074999999999</c:v>
                </c:pt>
                <c:pt idx="70">
                  <c:v>8.1278085000000004</c:v>
                </c:pt>
                <c:pt idx="71">
                  <c:v>7.8198257</c:v>
                </c:pt>
                <c:pt idx="72">
                  <c:v>8.0320613999999999</c:v>
                </c:pt>
                <c:pt idx="73">
                  <c:v>8.4622106000000006</c:v>
                </c:pt>
                <c:pt idx="74">
                  <c:v>8.4919624000000002</c:v>
                </c:pt>
                <c:pt idx="75">
                  <c:v>8.5994379999999992</c:v>
                </c:pt>
                <c:pt idx="76">
                  <c:v>8.5166775999999995</c:v>
                </c:pt>
                <c:pt idx="77">
                  <c:v>8.8590669999999996</c:v>
                </c:pt>
                <c:pt idx="78">
                  <c:v>8.8502740000000006</c:v>
                </c:pt>
                <c:pt idx="79">
                  <c:v>9.1568529999999999</c:v>
                </c:pt>
                <c:pt idx="80">
                  <c:v>8.8989829999999994</c:v>
                </c:pt>
                <c:pt idx="81">
                  <c:v>8.5508603000000001</c:v>
                </c:pt>
                <c:pt idx="82">
                  <c:v>8.2603919999999995</c:v>
                </c:pt>
                <c:pt idx="83">
                  <c:v>8.4497099999999996</c:v>
                </c:pt>
                <c:pt idx="84">
                  <c:v>8.7915670000000006</c:v>
                </c:pt>
                <c:pt idx="85">
                  <c:v>8.9751809999999992</c:v>
                </c:pt>
                <c:pt idx="86">
                  <c:v>9.3705700000000007</c:v>
                </c:pt>
                <c:pt idx="87">
                  <c:v>9.6454780000000007</c:v>
                </c:pt>
                <c:pt idx="88">
                  <c:v>9.4054319999999993</c:v>
                </c:pt>
                <c:pt idx="89">
                  <c:v>9.6528329999999993</c:v>
                </c:pt>
                <c:pt idx="90">
                  <c:v>10.197106</c:v>
                </c:pt>
                <c:pt idx="91">
                  <c:v>10.478856</c:v>
                </c:pt>
                <c:pt idx="92">
                  <c:v>10.502653</c:v>
                </c:pt>
                <c:pt idx="93">
                  <c:v>10.572953</c:v>
                </c:pt>
                <c:pt idx="94">
                  <c:v>10.649713999999999</c:v>
                </c:pt>
                <c:pt idx="95">
                  <c:v>9.7541700000000002</c:v>
                </c:pt>
                <c:pt idx="96">
                  <c:v>10.127490999999999</c:v>
                </c:pt>
                <c:pt idx="97">
                  <c:v>10.580724999999999</c:v>
                </c:pt>
                <c:pt idx="98">
                  <c:v>10.784451000000001</c:v>
                </c:pt>
                <c:pt idx="99">
                  <c:v>10.488614</c:v>
                </c:pt>
                <c:pt idx="100">
                  <c:v>11.859315</c:v>
                </c:pt>
                <c:pt idx="101">
                  <c:v>12.381128</c:v>
                </c:pt>
                <c:pt idx="102">
                  <c:v>12.60543</c:v>
                </c:pt>
                <c:pt idx="103">
                  <c:v>12.895349</c:v>
                </c:pt>
                <c:pt idx="104">
                  <c:v>13.188833000000001</c:v>
                </c:pt>
                <c:pt idx="105">
                  <c:v>14.039569</c:v>
                </c:pt>
                <c:pt idx="106">
                  <c:v>14.706745</c:v>
                </c:pt>
                <c:pt idx="107">
                  <c:v>15.124513</c:v>
                </c:pt>
                <c:pt idx="108">
                  <c:v>15.580667</c:v>
                </c:pt>
                <c:pt idx="109">
                  <c:v>16.403755</c:v>
                </c:pt>
                <c:pt idx="110">
                  <c:v>15.969804</c:v>
                </c:pt>
                <c:pt idx="111">
                  <c:v>15.689702</c:v>
                </c:pt>
                <c:pt idx="112">
                  <c:v>15.538028000000001</c:v>
                </c:pt>
                <c:pt idx="113">
                  <c:v>15.847396</c:v>
                </c:pt>
                <c:pt idx="114">
                  <c:v>16.235158999999999</c:v>
                </c:pt>
                <c:pt idx="115">
                  <c:v>16.181429000000001</c:v>
                </c:pt>
                <c:pt idx="116">
                  <c:v>16.535395999999999</c:v>
                </c:pt>
                <c:pt idx="117">
                  <c:v>17.022172999999999</c:v>
                </c:pt>
                <c:pt idx="118">
                  <c:v>17.730889999999999</c:v>
                </c:pt>
                <c:pt idx="119">
                  <c:v>18.24729</c:v>
                </c:pt>
                <c:pt idx="120">
                  <c:v>19.564257000000001</c:v>
                </c:pt>
                <c:pt idx="121">
                  <c:v>19.8505</c:v>
                </c:pt>
                <c:pt idx="122">
                  <c:v>20.543357</c:v>
                </c:pt>
                <c:pt idx="123">
                  <c:v>21.242070999999999</c:v>
                </c:pt>
                <c:pt idx="124">
                  <c:v>21.074822999999999</c:v>
                </c:pt>
                <c:pt idx="125">
                  <c:v>21.206071000000001</c:v>
                </c:pt>
                <c:pt idx="126">
                  <c:v>22.128361000000002</c:v>
                </c:pt>
                <c:pt idx="127">
                  <c:v>22.627276999999999</c:v>
                </c:pt>
                <c:pt idx="128">
                  <c:v>23.056103</c:v>
                </c:pt>
                <c:pt idx="129">
                  <c:v>23.366150000000001</c:v>
                </c:pt>
                <c:pt idx="130">
                  <c:v>23.434297000000001</c:v>
                </c:pt>
                <c:pt idx="131">
                  <c:v>23.251035999999999</c:v>
                </c:pt>
                <c:pt idx="132">
                  <c:v>23.161694000000001</c:v>
                </c:pt>
                <c:pt idx="133">
                  <c:v>23.779402000000001</c:v>
                </c:pt>
                <c:pt idx="134">
                  <c:v>25.241764</c:v>
                </c:pt>
                <c:pt idx="135">
                  <c:v>25.434643999999999</c:v>
                </c:pt>
                <c:pt idx="136">
                  <c:v>25.897908000000001</c:v>
                </c:pt>
                <c:pt idx="137">
                  <c:v>26.224708</c:v>
                </c:pt>
                <c:pt idx="138">
                  <c:v>26.820392999999999</c:v>
                </c:pt>
                <c:pt idx="139">
                  <c:v>27.043900000000001</c:v>
                </c:pt>
                <c:pt idx="140">
                  <c:v>27.35858</c:v>
                </c:pt>
                <c:pt idx="141">
                  <c:v>27.62152</c:v>
                </c:pt>
                <c:pt idx="142">
                  <c:v>27.225686</c:v>
                </c:pt>
                <c:pt idx="143">
                  <c:v>27.360092000000002</c:v>
                </c:pt>
                <c:pt idx="144">
                  <c:v>28.21631</c:v>
                </c:pt>
                <c:pt idx="145">
                  <c:v>28.537693999999998</c:v>
                </c:pt>
                <c:pt idx="146">
                  <c:v>29.568003999999998</c:v>
                </c:pt>
                <c:pt idx="147">
                  <c:v>31.16431</c:v>
                </c:pt>
                <c:pt idx="148">
                  <c:v>29.740409</c:v>
                </c:pt>
                <c:pt idx="149">
                  <c:v>30.054217999999999</c:v>
                </c:pt>
                <c:pt idx="150">
                  <c:v>30.082567999999998</c:v>
                </c:pt>
                <c:pt idx="151">
                  <c:v>29.919089</c:v>
                </c:pt>
                <c:pt idx="152">
                  <c:v>30.824399</c:v>
                </c:pt>
                <c:pt idx="153">
                  <c:v>32.640155999999998</c:v>
                </c:pt>
                <c:pt idx="154">
                  <c:v>33.099530000000001</c:v>
                </c:pt>
                <c:pt idx="155">
                  <c:v>33.533484999999999</c:v>
                </c:pt>
                <c:pt idx="156">
                  <c:v>34.837730000000001</c:v>
                </c:pt>
                <c:pt idx="157">
                  <c:v>34.993504000000001</c:v>
                </c:pt>
                <c:pt idx="158">
                  <c:v>35.709333999999998</c:v>
                </c:pt>
                <c:pt idx="159">
                  <c:v>35.702889999999996</c:v>
                </c:pt>
                <c:pt idx="160">
                  <c:v>37.390650000000001</c:v>
                </c:pt>
                <c:pt idx="161">
                  <c:v>38.535649999999997</c:v>
                </c:pt>
                <c:pt idx="162">
                  <c:v>39.171520000000001</c:v>
                </c:pt>
                <c:pt idx="163">
                  <c:v>38.964759999999998</c:v>
                </c:pt>
                <c:pt idx="164">
                  <c:v>39.547944999999999</c:v>
                </c:pt>
                <c:pt idx="165">
                  <c:v>39.919919999999998</c:v>
                </c:pt>
                <c:pt idx="166">
                  <c:v>38.868344999999998</c:v>
                </c:pt>
                <c:pt idx="167">
                  <c:v>39.349215000000001</c:v>
                </c:pt>
                <c:pt idx="168">
                  <c:v>39.776119999999999</c:v>
                </c:pt>
                <c:pt idx="169">
                  <c:v>40.358085000000003</c:v>
                </c:pt>
                <c:pt idx="170">
                  <c:v>38.429233000000004</c:v>
                </c:pt>
                <c:pt idx="171">
                  <c:v>40.215392000000001</c:v>
                </c:pt>
                <c:pt idx="172">
                  <c:v>40.395969999999998</c:v>
                </c:pt>
                <c:pt idx="173">
                  <c:v>40.436000000000035</c:v>
                </c:pt>
                <c:pt idx="174">
                  <c:v>40.867999999999938</c:v>
                </c:pt>
                <c:pt idx="175">
                  <c:v>41.299999999999955</c:v>
                </c:pt>
                <c:pt idx="176">
                  <c:v>41.731999999999971</c:v>
                </c:pt>
                <c:pt idx="177">
                  <c:v>42.163999999999987</c:v>
                </c:pt>
                <c:pt idx="178">
                  <c:v>42.596000000000004</c:v>
                </c:pt>
                <c:pt idx="179">
                  <c:v>43.02800000000002</c:v>
                </c:pt>
                <c:pt idx="180">
                  <c:v>43.460000000000036</c:v>
                </c:pt>
                <c:pt idx="181">
                  <c:v>43.891999999999939</c:v>
                </c:pt>
                <c:pt idx="182">
                  <c:v>44.323999999999955</c:v>
                </c:pt>
                <c:pt idx="183">
                  <c:v>44.755999999999972</c:v>
                </c:pt>
                <c:pt idx="184">
                  <c:v>45.187999999999988</c:v>
                </c:pt>
                <c:pt idx="185">
                  <c:v>45.620000000000005</c:v>
                </c:pt>
                <c:pt idx="186">
                  <c:v>46.052000000000021</c:v>
                </c:pt>
                <c:pt idx="187">
                  <c:v>46.484000000000037</c:v>
                </c:pt>
                <c:pt idx="188">
                  <c:v>46.91599999999994</c:v>
                </c:pt>
                <c:pt idx="189">
                  <c:v>47.347999999999956</c:v>
                </c:pt>
                <c:pt idx="190">
                  <c:v>47.779999999999973</c:v>
                </c:pt>
                <c:pt idx="191">
                  <c:v>48.211999999999989</c:v>
                </c:pt>
                <c:pt idx="192">
                  <c:v>48.644000000000005</c:v>
                </c:pt>
                <c:pt idx="193">
                  <c:v>49.076000000000022</c:v>
                </c:pt>
                <c:pt idx="194">
                  <c:v>49.508000000000038</c:v>
                </c:pt>
                <c:pt idx="195">
                  <c:v>49.939999999999941</c:v>
                </c:pt>
                <c:pt idx="196">
                  <c:v>50.371999999999957</c:v>
                </c:pt>
                <c:pt idx="197">
                  <c:v>50.803999999999974</c:v>
                </c:pt>
                <c:pt idx="198">
                  <c:v>51.23599999999999</c:v>
                </c:pt>
                <c:pt idx="199">
                  <c:v>51.668000000000006</c:v>
                </c:pt>
                <c:pt idx="200">
                  <c:v>52.100000000000023</c:v>
                </c:pt>
                <c:pt idx="201">
                  <c:v>52.532000000000039</c:v>
                </c:pt>
                <c:pt idx="202">
                  <c:v>52.963999999999942</c:v>
                </c:pt>
                <c:pt idx="203">
                  <c:v>53.395999999999958</c:v>
                </c:pt>
                <c:pt idx="204">
                  <c:v>53.827999999999975</c:v>
                </c:pt>
                <c:pt idx="205">
                  <c:v>54.259999999999991</c:v>
                </c:pt>
                <c:pt idx="206">
                  <c:v>54.692000000000007</c:v>
                </c:pt>
                <c:pt idx="207">
                  <c:v>55.124000000000024</c:v>
                </c:pt>
                <c:pt idx="208">
                  <c:v>55.55600000000004</c:v>
                </c:pt>
                <c:pt idx="209">
                  <c:v>55.987999999999943</c:v>
                </c:pt>
                <c:pt idx="210">
                  <c:v>56.419999999999959</c:v>
                </c:pt>
                <c:pt idx="211">
                  <c:v>56.851999999999975</c:v>
                </c:pt>
                <c:pt idx="212">
                  <c:v>57.283999999999992</c:v>
                </c:pt>
                <c:pt idx="213">
                  <c:v>57.716000000000008</c:v>
                </c:pt>
                <c:pt idx="214">
                  <c:v>58.148000000000025</c:v>
                </c:pt>
                <c:pt idx="215">
                  <c:v>58.580000000000041</c:v>
                </c:pt>
                <c:pt idx="216">
                  <c:v>59.011999999999944</c:v>
                </c:pt>
                <c:pt idx="217">
                  <c:v>59.44399999999996</c:v>
                </c:pt>
                <c:pt idx="218">
                  <c:v>59.875999999999976</c:v>
                </c:pt>
                <c:pt idx="219">
                  <c:v>60.307999999999993</c:v>
                </c:pt>
                <c:pt idx="220">
                  <c:v>60.740000000000009</c:v>
                </c:pt>
                <c:pt idx="221">
                  <c:v>61.172000000000025</c:v>
                </c:pt>
                <c:pt idx="222">
                  <c:v>61.604000000000042</c:v>
                </c:pt>
                <c:pt idx="223">
                  <c:v>62.035999999999945</c:v>
                </c:pt>
                <c:pt idx="224">
                  <c:v>62.467999999999961</c:v>
                </c:pt>
                <c:pt idx="225">
                  <c:v>62.899999999999977</c:v>
                </c:pt>
                <c:pt idx="226">
                  <c:v>63.331999999999994</c:v>
                </c:pt>
                <c:pt idx="227">
                  <c:v>63.76400000000001</c:v>
                </c:pt>
                <c:pt idx="228">
                  <c:v>64.196000000000026</c:v>
                </c:pt>
                <c:pt idx="229">
                  <c:v>64.628000000000043</c:v>
                </c:pt>
                <c:pt idx="230">
                  <c:v>65.059999999999945</c:v>
                </c:pt>
                <c:pt idx="231">
                  <c:v>65.491999999999962</c:v>
                </c:pt>
                <c:pt idx="232">
                  <c:v>65.923999999999978</c:v>
                </c:pt>
                <c:pt idx="233">
                  <c:v>66.355999999999995</c:v>
                </c:pt>
                <c:pt idx="234">
                  <c:v>66.788000000000011</c:v>
                </c:pt>
                <c:pt idx="235">
                  <c:v>67.220000000000027</c:v>
                </c:pt>
                <c:pt idx="236">
                  <c:v>67.652000000000044</c:v>
                </c:pt>
                <c:pt idx="237">
                  <c:v>68.083999999999946</c:v>
                </c:pt>
                <c:pt idx="238">
                  <c:v>68.515999999999963</c:v>
                </c:pt>
                <c:pt idx="239">
                  <c:v>68.947999999999979</c:v>
                </c:pt>
                <c:pt idx="240">
                  <c:v>69.38</c:v>
                </c:pt>
                <c:pt idx="241">
                  <c:v>69.812000000000012</c:v>
                </c:pt>
                <c:pt idx="242">
                  <c:v>70.244000000000028</c:v>
                </c:pt>
                <c:pt idx="243">
                  <c:v>70.676000000000045</c:v>
                </c:pt>
                <c:pt idx="244">
                  <c:v>71.107999999999947</c:v>
                </c:pt>
                <c:pt idx="245">
                  <c:v>71.539999999999964</c:v>
                </c:pt>
                <c:pt idx="246">
                  <c:v>71.97199999999998</c:v>
                </c:pt>
                <c:pt idx="247">
                  <c:v>72.403999999999996</c:v>
                </c:pt>
                <c:pt idx="248">
                  <c:v>72.836000000000013</c:v>
                </c:pt>
                <c:pt idx="249">
                  <c:v>73.268000000000029</c:v>
                </c:pt>
                <c:pt idx="250">
                  <c:v>73.700000000000045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AEB-4FC0-AB80-15C72346BE05}"/>
            </c:ext>
          </c:extLst>
        </c:ser>
        <c:ser>
          <c:idx val="1"/>
          <c:order val="1"/>
          <c:tx>
            <c:v>CO2 emission from FFE</c:v>
          </c:tx>
          <c:spPr>
            <a:ln w="254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analys'!$C$8:$IS$8</c:f>
              <c:numCache>
                <c:formatCode>General</c:formatCode>
                <c:ptCount val="251"/>
                <c:pt idx="0">
                  <c:v>2.2998886470000004</c:v>
                </c:pt>
                <c:pt idx="1">
                  <c:v>2.3735051729999999</c:v>
                </c:pt>
                <c:pt idx="2">
                  <c:v>2.4196722570000002</c:v>
                </c:pt>
                <c:pt idx="3">
                  <c:v>2.4753510900000002</c:v>
                </c:pt>
                <c:pt idx="4">
                  <c:v>2.5347072420000001</c:v>
                </c:pt>
                <c:pt idx="5">
                  <c:v>2.5471345860000003</c:v>
                </c:pt>
                <c:pt idx="6">
                  <c:v>2.5733003400000003</c:v>
                </c:pt>
                <c:pt idx="7">
                  <c:v>2.6078012370000003</c:v>
                </c:pt>
                <c:pt idx="8">
                  <c:v>2.6275666140000005</c:v>
                </c:pt>
                <c:pt idx="9">
                  <c:v>2.6810943300000001</c:v>
                </c:pt>
                <c:pt idx="10">
                  <c:v>2.579989887</c:v>
                </c:pt>
                <c:pt idx="11">
                  <c:v>2.5101073800000004</c:v>
                </c:pt>
                <c:pt idx="12">
                  <c:v>2.4951614220000002</c:v>
                </c:pt>
                <c:pt idx="13">
                  <c:v>2.5035232140000003</c:v>
                </c:pt>
                <c:pt idx="14">
                  <c:v>2.5055397900000003</c:v>
                </c:pt>
                <c:pt idx="15">
                  <c:v>2.4879853080000003</c:v>
                </c:pt>
                <c:pt idx="16">
                  <c:v>2.5137552150000002</c:v>
                </c:pt>
                <c:pt idx="17">
                  <c:v>2.5487685180000001</c:v>
                </c:pt>
                <c:pt idx="18">
                  <c:v>2.5371322200000002</c:v>
                </c:pt>
                <c:pt idx="19">
                  <c:v>2.5489721520000002</c:v>
                </c:pt>
                <c:pt idx="20">
                  <c:v>2.7415843200000003</c:v>
                </c:pt>
                <c:pt idx="21">
                  <c:v>2.8507658400000002</c:v>
                </c:pt>
                <c:pt idx="22">
                  <c:v>2.940098796</c:v>
                </c:pt>
                <c:pt idx="23">
                  <c:v>3.0260063430000002</c:v>
                </c:pt>
                <c:pt idx="24">
                  <c:v>3.0390778800000002</c:v>
                </c:pt>
                <c:pt idx="25">
                  <c:v>3.1002829380000003</c:v>
                </c:pt>
                <c:pt idx="26">
                  <c:v>3.1327071570000005</c:v>
                </c:pt>
                <c:pt idx="27">
                  <c:v>3.1910508900000005</c:v>
                </c:pt>
                <c:pt idx="28">
                  <c:v>3.242888298</c:v>
                </c:pt>
                <c:pt idx="29">
                  <c:v>3.3086236860000002</c:v>
                </c:pt>
                <c:pt idx="30">
                  <c:v>3.4232587740000002</c:v>
                </c:pt>
                <c:pt idx="31">
                  <c:v>3.4189636680000008</c:v>
                </c:pt>
                <c:pt idx="32">
                  <c:v>3.51307773</c:v>
                </c:pt>
                <c:pt idx="33">
                  <c:v>3.6184376700000005</c:v>
                </c:pt>
                <c:pt idx="34">
                  <c:v>3.6332959860000003</c:v>
                </c:pt>
                <c:pt idx="35">
                  <c:v>3.6346006530000006</c:v>
                </c:pt>
                <c:pt idx="36">
                  <c:v>3.6863391600000002</c:v>
                </c:pt>
                <c:pt idx="37">
                  <c:v>3.7746939600000005</c:v>
                </c:pt>
                <c:pt idx="38">
                  <c:v>3.8758291830000005</c:v>
                </c:pt>
                <c:pt idx="39">
                  <c:v>3.8696956200000008</c:v>
                </c:pt>
                <c:pt idx="40">
                  <c:v>4.1689927260000008</c:v>
                </c:pt>
                <c:pt idx="41">
                  <c:v>4.305288753000001</c:v>
                </c:pt>
                <c:pt idx="42">
                  <c:v>4.348384803000001</c:v>
                </c:pt>
                <c:pt idx="43">
                  <c:v>4.3972205940000002</c:v>
                </c:pt>
                <c:pt idx="44">
                  <c:v>4.4652890249999997</c:v>
                </c:pt>
                <c:pt idx="45">
                  <c:v>4.5660472740000007</c:v>
                </c:pt>
                <c:pt idx="46">
                  <c:v>4.6396856700000004</c:v>
                </c:pt>
                <c:pt idx="47">
                  <c:v>4.7099831400000003</c:v>
                </c:pt>
                <c:pt idx="48">
                  <c:v>4.8059756730000007</c:v>
                </c:pt>
                <c:pt idx="49">
                  <c:v>4.9812778170000005</c:v>
                </c:pt>
                <c:pt idx="50">
                  <c:v>5.1251918940000003</c:v>
                </c:pt>
                <c:pt idx="51">
                  <c:v>5.2107065100000005</c:v>
                </c:pt>
                <c:pt idx="52">
                  <c:v>5.3070134040000001</c:v>
                </c:pt>
                <c:pt idx="53">
                  <c:v>5.4656515800000003</c:v>
                </c:pt>
                <c:pt idx="54">
                  <c:v>5.5571828760000006</c:v>
                </c:pt>
                <c:pt idx="55">
                  <c:v>5.6887826850000005</c:v>
                </c:pt>
                <c:pt idx="56">
                  <c:v>5.7971829599999998</c:v>
                </c:pt>
                <c:pt idx="57">
                  <c:v>6.1178997060000002</c:v>
                </c:pt>
                <c:pt idx="58">
                  <c:v>6.0583229100000002</c:v>
                </c:pt>
                <c:pt idx="59">
                  <c:v>6.1837177950000006</c:v>
                </c:pt>
                <c:pt idx="60">
                  <c:v>6.2168004630000002</c:v>
                </c:pt>
                <c:pt idx="61">
                  <c:v>6.2260901100000003</c:v>
                </c:pt>
                <c:pt idx="62">
                  <c:v>6.3052104240000002</c:v>
                </c:pt>
                <c:pt idx="63">
                  <c:v>6.5153221559999999</c:v>
                </c:pt>
                <c:pt idx="64">
                  <c:v>6.2489275740000005</c:v>
                </c:pt>
                <c:pt idx="65">
                  <c:v>6.1740613800000004</c:v>
                </c:pt>
                <c:pt idx="66">
                  <c:v>6.3393799500000005</c:v>
                </c:pt>
                <c:pt idx="67">
                  <c:v>6.4532724300000002</c:v>
                </c:pt>
                <c:pt idx="68">
                  <c:v>6.4369007100000006</c:v>
                </c:pt>
                <c:pt idx="69">
                  <c:v>6.0264870750000004</c:v>
                </c:pt>
                <c:pt idx="70">
                  <c:v>6.583524885000001</c:v>
                </c:pt>
                <c:pt idx="71">
                  <c:v>6.3340588170000007</c:v>
                </c:pt>
                <c:pt idx="72">
                  <c:v>6.5059697340000007</c:v>
                </c:pt>
                <c:pt idx="73">
                  <c:v>6.854390586000001</c:v>
                </c:pt>
                <c:pt idx="74">
                  <c:v>6.8784895440000007</c:v>
                </c:pt>
                <c:pt idx="75">
                  <c:v>6.9655447800000001</c:v>
                </c:pt>
                <c:pt idx="76">
                  <c:v>6.8985088560000003</c:v>
                </c:pt>
                <c:pt idx="77">
                  <c:v>7.1758442699999998</c:v>
                </c:pt>
                <c:pt idx="78">
                  <c:v>7.1687219400000011</c:v>
                </c:pt>
                <c:pt idx="79">
                  <c:v>7.4170509300000003</c:v>
                </c:pt>
                <c:pt idx="80">
                  <c:v>7.2081762300000003</c:v>
                </c:pt>
                <c:pt idx="81">
                  <c:v>6.9261968430000005</c:v>
                </c:pt>
                <c:pt idx="82">
                  <c:v>6.6909175200000002</c:v>
                </c:pt>
                <c:pt idx="83">
                  <c:v>6.8442651000000003</c:v>
                </c:pt>
                <c:pt idx="84">
                  <c:v>7.1211692700000011</c:v>
                </c:pt>
                <c:pt idx="85">
                  <c:v>7.26989661</c:v>
                </c:pt>
                <c:pt idx="86">
                  <c:v>7.5901617000000012</c:v>
                </c:pt>
                <c:pt idx="87">
                  <c:v>7.8128371800000007</c:v>
                </c:pt>
                <c:pt idx="88">
                  <c:v>7.6183999199999999</c:v>
                </c:pt>
                <c:pt idx="89">
                  <c:v>7.8187947300000005</c:v>
                </c:pt>
                <c:pt idx="90">
                  <c:v>8.2596558600000005</c:v>
                </c:pt>
                <c:pt idx="91">
                  <c:v>8.4878733600000018</c:v>
                </c:pt>
                <c:pt idx="92">
                  <c:v>8.5071489300000014</c:v>
                </c:pt>
                <c:pt idx="93">
                  <c:v>8.56409193</c:v>
                </c:pt>
                <c:pt idx="94">
                  <c:v>8.6262683399999993</c:v>
                </c:pt>
                <c:pt idx="95">
                  <c:v>7.9008777000000006</c:v>
                </c:pt>
                <c:pt idx="96">
                  <c:v>8.2032677100000004</c:v>
                </c:pt>
                <c:pt idx="97">
                  <c:v>8.5703872499999996</c:v>
                </c:pt>
                <c:pt idx="98">
                  <c:v>8.7354053100000009</c:v>
                </c:pt>
                <c:pt idx="99">
                  <c:v>8.4957773400000001</c:v>
                </c:pt>
                <c:pt idx="100">
                  <c:v>9.6060451500000017</c:v>
                </c:pt>
                <c:pt idx="101">
                  <c:v>10.028713680000001</c:v>
                </c:pt>
                <c:pt idx="102">
                  <c:v>10.210398300000001</c:v>
                </c:pt>
                <c:pt idx="103">
                  <c:v>10.445232690000001</c:v>
                </c:pt>
                <c:pt idx="104">
                  <c:v>10.682954730000002</c:v>
                </c:pt>
                <c:pt idx="105">
                  <c:v>11.372050890000001</c:v>
                </c:pt>
                <c:pt idx="106">
                  <c:v>11.912463450000001</c:v>
                </c:pt>
                <c:pt idx="107">
                  <c:v>12.250855530000001</c:v>
                </c:pt>
                <c:pt idx="108">
                  <c:v>12.62034027</c:v>
                </c:pt>
                <c:pt idx="109">
                  <c:v>13.287041550000001</c:v>
                </c:pt>
                <c:pt idx="110">
                  <c:v>12.935541240000001</c:v>
                </c:pt>
                <c:pt idx="111">
                  <c:v>12.708658620000001</c:v>
                </c:pt>
                <c:pt idx="112">
                  <c:v>12.58580268</c:v>
                </c:pt>
                <c:pt idx="113">
                  <c:v>12.83639076</c:v>
                </c:pt>
                <c:pt idx="114">
                  <c:v>13.150478790000001</c:v>
                </c:pt>
                <c:pt idx="115">
                  <c:v>13.106957490000003</c:v>
                </c:pt>
                <c:pt idx="116">
                  <c:v>13.393670759999999</c:v>
                </c:pt>
                <c:pt idx="117">
                  <c:v>13.78796013</c:v>
                </c:pt>
                <c:pt idx="118">
                  <c:v>14.362020900000001</c:v>
                </c:pt>
                <c:pt idx="119">
                  <c:v>14.780304900000001</c:v>
                </c:pt>
                <c:pt idx="120">
                  <c:v>15.847048170000003</c:v>
                </c:pt>
                <c:pt idx="121">
                  <c:v>16.078905000000002</c:v>
                </c:pt>
                <c:pt idx="122">
                  <c:v>16.640119170000002</c:v>
                </c:pt>
                <c:pt idx="123">
                  <c:v>17.20607751</c:v>
                </c:pt>
                <c:pt idx="124">
                  <c:v>17.07060663</c:v>
                </c:pt>
                <c:pt idx="125">
                  <c:v>17.176917510000003</c:v>
                </c:pt>
                <c:pt idx="126">
                  <c:v>17.923972410000005</c:v>
                </c:pt>
                <c:pt idx="127">
                  <c:v>18.328094370000002</c:v>
                </c:pt>
                <c:pt idx="128">
                  <c:v>18.675443430000001</c:v>
                </c:pt>
                <c:pt idx="129">
                  <c:v>18.926581500000001</c:v>
                </c:pt>
                <c:pt idx="130">
                  <c:v>18.981780570000002</c:v>
                </c:pt>
                <c:pt idx="131">
                  <c:v>18.833339160000001</c:v>
                </c:pt>
                <c:pt idx="132">
                  <c:v>18.76097214</c:v>
                </c:pt>
                <c:pt idx="133">
                  <c:v>19.261315620000001</c:v>
                </c:pt>
                <c:pt idx="134">
                  <c:v>20.445828840000001</c:v>
                </c:pt>
                <c:pt idx="135">
                  <c:v>20.602061640000002</c:v>
                </c:pt>
                <c:pt idx="136">
                  <c:v>20.977305480000002</c:v>
                </c:pt>
                <c:pt idx="137">
                  <c:v>21.242013480000001</c:v>
                </c:pt>
                <c:pt idx="138">
                  <c:v>21.724518330000002</c:v>
                </c:pt>
                <c:pt idx="139">
                  <c:v>21.905559000000004</c:v>
                </c:pt>
                <c:pt idx="140">
                  <c:v>22.160449800000002</c:v>
                </c:pt>
                <c:pt idx="141">
                  <c:v>22.373431200000002</c:v>
                </c:pt>
                <c:pt idx="142">
                  <c:v>22.052805660000001</c:v>
                </c:pt>
                <c:pt idx="143">
                  <c:v>22.161674520000002</c:v>
                </c:pt>
                <c:pt idx="144">
                  <c:v>22.855211100000002</c:v>
                </c:pt>
                <c:pt idx="145">
                  <c:v>23.115532139999999</c:v>
                </c:pt>
                <c:pt idx="146">
                  <c:v>23.950083240000001</c:v>
                </c:pt>
                <c:pt idx="147">
                  <c:v>25.243091100000001</c:v>
                </c:pt>
                <c:pt idx="148">
                  <c:v>24.089731290000003</c:v>
                </c:pt>
                <c:pt idx="149">
                  <c:v>24.343916580000002</c:v>
                </c:pt>
                <c:pt idx="150">
                  <c:v>24.366880080000001</c:v>
                </c:pt>
                <c:pt idx="151">
                  <c:v>24.234462090000001</c:v>
                </c:pt>
                <c:pt idx="152">
                  <c:v>24.967763189999999</c:v>
                </c:pt>
                <c:pt idx="153">
                  <c:v>26.438526360000001</c:v>
                </c:pt>
                <c:pt idx="154">
                  <c:v>26.810619300000003</c:v>
                </c:pt>
                <c:pt idx="155">
                  <c:v>27.162122850000003</c:v>
                </c:pt>
                <c:pt idx="156">
                  <c:v>28.218561300000001</c:v>
                </c:pt>
                <c:pt idx="157">
                  <c:v>28.344738240000005</c:v>
                </c:pt>
                <c:pt idx="158">
                  <c:v>28.924560540000002</c:v>
                </c:pt>
                <c:pt idx="159">
                  <c:v>28.919340899999998</c:v>
                </c:pt>
                <c:pt idx="160">
                  <c:v>30.286426500000005</c:v>
                </c:pt>
                <c:pt idx="161">
                  <c:v>31.213876499999998</c:v>
                </c:pt>
                <c:pt idx="162">
                  <c:v>31.728931200000002</c:v>
                </c:pt>
                <c:pt idx="163">
                  <c:v>31.561455600000002</c:v>
                </c:pt>
                <c:pt idx="164">
                  <c:v>32.033835449999998</c:v>
                </c:pt>
                <c:pt idx="165">
                  <c:v>32.335135199999996</c:v>
                </c:pt>
                <c:pt idx="166">
                  <c:v>31.483359450000002</c:v>
                </c:pt>
                <c:pt idx="167">
                  <c:v>31.872864150000002</c:v>
                </c:pt>
                <c:pt idx="168">
                  <c:v>32.218657200000003</c:v>
                </c:pt>
                <c:pt idx="169">
                  <c:v>32.690048850000004</c:v>
                </c:pt>
                <c:pt idx="170">
                  <c:v>31.127678730000007</c:v>
                </c:pt>
                <c:pt idx="171">
                  <c:v>32.574467520000006</c:v>
                </c:pt>
                <c:pt idx="172">
                  <c:v>32.720735699999999</c:v>
                </c:pt>
                <c:pt idx="173">
                  <c:v>32.75316000000003</c:v>
                </c:pt>
                <c:pt idx="174">
                  <c:v>33.103079999999949</c:v>
                </c:pt>
                <c:pt idx="175">
                  <c:v>33.452999999999967</c:v>
                </c:pt>
                <c:pt idx="176">
                  <c:v>33.802919999999979</c:v>
                </c:pt>
                <c:pt idx="177">
                  <c:v>34.152839999999991</c:v>
                </c:pt>
                <c:pt idx="178">
                  <c:v>34.502760000000009</c:v>
                </c:pt>
                <c:pt idx="179">
                  <c:v>34.852680000000021</c:v>
                </c:pt>
                <c:pt idx="180">
                  <c:v>35.202600000000032</c:v>
                </c:pt>
                <c:pt idx="181">
                  <c:v>35.552519999999951</c:v>
                </c:pt>
                <c:pt idx="182">
                  <c:v>35.90243999999997</c:v>
                </c:pt>
                <c:pt idx="183">
                  <c:v>36.252359999999982</c:v>
                </c:pt>
                <c:pt idx="184">
                  <c:v>36.602279999999993</c:v>
                </c:pt>
                <c:pt idx="185">
                  <c:v>36.952200000000005</c:v>
                </c:pt>
                <c:pt idx="186">
                  <c:v>37.302120000000016</c:v>
                </c:pt>
                <c:pt idx="187">
                  <c:v>37.652040000000035</c:v>
                </c:pt>
                <c:pt idx="188">
                  <c:v>38.001959999999954</c:v>
                </c:pt>
                <c:pt idx="189">
                  <c:v>38.351879999999966</c:v>
                </c:pt>
                <c:pt idx="190">
                  <c:v>38.701799999999977</c:v>
                </c:pt>
                <c:pt idx="191">
                  <c:v>39.051719999999996</c:v>
                </c:pt>
                <c:pt idx="192">
                  <c:v>39.401640000000008</c:v>
                </c:pt>
                <c:pt idx="193">
                  <c:v>39.751560000000019</c:v>
                </c:pt>
                <c:pt idx="194">
                  <c:v>40.101480000000038</c:v>
                </c:pt>
                <c:pt idx="195">
                  <c:v>40.451399999999957</c:v>
                </c:pt>
                <c:pt idx="196">
                  <c:v>40.801319999999969</c:v>
                </c:pt>
                <c:pt idx="197">
                  <c:v>41.15123999999998</c:v>
                </c:pt>
                <c:pt idx="198">
                  <c:v>41.501159999999999</c:v>
                </c:pt>
                <c:pt idx="199">
                  <c:v>41.85108000000001</c:v>
                </c:pt>
                <c:pt idx="200">
                  <c:v>42.201000000000022</c:v>
                </c:pt>
                <c:pt idx="201">
                  <c:v>42.550920000000033</c:v>
                </c:pt>
                <c:pt idx="202">
                  <c:v>42.90083999999996</c:v>
                </c:pt>
                <c:pt idx="203">
                  <c:v>43.250759999999971</c:v>
                </c:pt>
                <c:pt idx="204">
                  <c:v>43.600679999999983</c:v>
                </c:pt>
                <c:pt idx="205">
                  <c:v>43.950599999999994</c:v>
                </c:pt>
                <c:pt idx="206">
                  <c:v>44.300520000000006</c:v>
                </c:pt>
                <c:pt idx="207">
                  <c:v>44.650440000000025</c:v>
                </c:pt>
                <c:pt idx="208">
                  <c:v>45.000360000000036</c:v>
                </c:pt>
                <c:pt idx="209">
                  <c:v>45.350279999999955</c:v>
                </c:pt>
                <c:pt idx="210">
                  <c:v>45.700199999999967</c:v>
                </c:pt>
                <c:pt idx="211">
                  <c:v>46.050119999999986</c:v>
                </c:pt>
                <c:pt idx="212">
                  <c:v>46.400039999999997</c:v>
                </c:pt>
                <c:pt idx="213">
                  <c:v>46.749960000000009</c:v>
                </c:pt>
                <c:pt idx="214">
                  <c:v>47.099880000000027</c:v>
                </c:pt>
                <c:pt idx="215">
                  <c:v>47.449800000000039</c:v>
                </c:pt>
                <c:pt idx="216">
                  <c:v>47.799719999999958</c:v>
                </c:pt>
                <c:pt idx="217">
                  <c:v>48.14963999999997</c:v>
                </c:pt>
                <c:pt idx="218">
                  <c:v>48.499559999999988</c:v>
                </c:pt>
                <c:pt idx="219">
                  <c:v>48.84948</c:v>
                </c:pt>
                <c:pt idx="220">
                  <c:v>49.199400000000011</c:v>
                </c:pt>
                <c:pt idx="221">
                  <c:v>49.549320000000023</c:v>
                </c:pt>
                <c:pt idx="222">
                  <c:v>49.899240000000034</c:v>
                </c:pt>
                <c:pt idx="223">
                  <c:v>50.249159999999961</c:v>
                </c:pt>
                <c:pt idx="224">
                  <c:v>50.599079999999972</c:v>
                </c:pt>
                <c:pt idx="225">
                  <c:v>50.948999999999984</c:v>
                </c:pt>
                <c:pt idx="226">
                  <c:v>51.298919999999995</c:v>
                </c:pt>
                <c:pt idx="227">
                  <c:v>51.648840000000014</c:v>
                </c:pt>
                <c:pt idx="228">
                  <c:v>51.998760000000026</c:v>
                </c:pt>
                <c:pt idx="229">
                  <c:v>52.348680000000037</c:v>
                </c:pt>
                <c:pt idx="230">
                  <c:v>52.698599999999956</c:v>
                </c:pt>
                <c:pt idx="231">
                  <c:v>53.048519999999975</c:v>
                </c:pt>
                <c:pt idx="232">
                  <c:v>53.398439999999987</c:v>
                </c:pt>
                <c:pt idx="233">
                  <c:v>53.748359999999998</c:v>
                </c:pt>
                <c:pt idx="234">
                  <c:v>54.098280000000017</c:v>
                </c:pt>
                <c:pt idx="235">
                  <c:v>54.448200000000028</c:v>
                </c:pt>
                <c:pt idx="236">
                  <c:v>54.79812000000004</c:v>
                </c:pt>
                <c:pt idx="237">
                  <c:v>55.148039999999959</c:v>
                </c:pt>
                <c:pt idx="238">
                  <c:v>55.497959999999978</c:v>
                </c:pt>
                <c:pt idx="239">
                  <c:v>55.847879999999989</c:v>
                </c:pt>
                <c:pt idx="240">
                  <c:v>56.197800000000001</c:v>
                </c:pt>
                <c:pt idx="241">
                  <c:v>56.547720000000012</c:v>
                </c:pt>
                <c:pt idx="242">
                  <c:v>56.897640000000024</c:v>
                </c:pt>
                <c:pt idx="243">
                  <c:v>57.247560000000036</c:v>
                </c:pt>
                <c:pt idx="244">
                  <c:v>57.597479999999962</c:v>
                </c:pt>
                <c:pt idx="245">
                  <c:v>57.947399999999973</c:v>
                </c:pt>
                <c:pt idx="246">
                  <c:v>58.297319999999985</c:v>
                </c:pt>
                <c:pt idx="247">
                  <c:v>58.647239999999996</c:v>
                </c:pt>
                <c:pt idx="248">
                  <c:v>58.997160000000015</c:v>
                </c:pt>
                <c:pt idx="249">
                  <c:v>59.347080000000027</c:v>
                </c:pt>
                <c:pt idx="250">
                  <c:v>59.697000000000038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AEB-4FC0-AB80-15C72346BE05}"/>
            </c:ext>
          </c:extLst>
        </c:ser>
        <c:ser>
          <c:idx val="2"/>
          <c:order val="2"/>
          <c:tx>
            <c:v>CO2 emission from non-FFE</c:v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analys'!$C$9:$IS$9</c:f>
              <c:numCache>
                <c:formatCode>General</c:formatCode>
                <c:ptCount val="251"/>
                <c:pt idx="0">
                  <c:v>0.5394800529999999</c:v>
                </c:pt>
                <c:pt idx="1">
                  <c:v>0.55674812699999987</c:v>
                </c:pt>
                <c:pt idx="2">
                  <c:v>0.56757744299999979</c:v>
                </c:pt>
                <c:pt idx="3">
                  <c:v>0.58063790999999976</c:v>
                </c:pt>
                <c:pt idx="4">
                  <c:v>0.59456095799999975</c:v>
                </c:pt>
                <c:pt idx="5">
                  <c:v>0.59747601399999983</c:v>
                </c:pt>
                <c:pt idx="6">
                  <c:v>0.60361365999999983</c:v>
                </c:pt>
                <c:pt idx="7">
                  <c:v>0.61170646299999976</c:v>
                </c:pt>
                <c:pt idx="8">
                  <c:v>0.61634278599999981</c:v>
                </c:pt>
                <c:pt idx="9">
                  <c:v>0.62889866999999977</c:v>
                </c:pt>
                <c:pt idx="10">
                  <c:v>0.60518281299999976</c:v>
                </c:pt>
                <c:pt idx="11">
                  <c:v>0.58879061999999982</c:v>
                </c:pt>
                <c:pt idx="12">
                  <c:v>0.58528477799999978</c:v>
                </c:pt>
                <c:pt idx="13">
                  <c:v>0.58724618599999989</c:v>
                </c:pt>
                <c:pt idx="14">
                  <c:v>0.58771920999999983</c:v>
                </c:pt>
                <c:pt idx="15">
                  <c:v>0.58360149199999978</c:v>
                </c:pt>
                <c:pt idx="16">
                  <c:v>0.58964628499999983</c:v>
                </c:pt>
                <c:pt idx="17">
                  <c:v>0.59785928199999983</c:v>
                </c:pt>
                <c:pt idx="18">
                  <c:v>0.59512977999999983</c:v>
                </c:pt>
                <c:pt idx="19">
                  <c:v>0.59790704799999983</c:v>
                </c:pt>
                <c:pt idx="20">
                  <c:v>0.64308767999999983</c:v>
                </c:pt>
                <c:pt idx="21">
                  <c:v>0.66869815999999982</c:v>
                </c:pt>
                <c:pt idx="22">
                  <c:v>0.68965280399999984</c:v>
                </c:pt>
                <c:pt idx="23">
                  <c:v>0.70980395699999976</c:v>
                </c:pt>
                <c:pt idx="24">
                  <c:v>0.71287011999999983</c:v>
                </c:pt>
                <c:pt idx="25">
                  <c:v>0.72722686199999986</c:v>
                </c:pt>
                <c:pt idx="26">
                  <c:v>0.73483254299999978</c:v>
                </c:pt>
                <c:pt idx="27">
                  <c:v>0.74851810999999979</c:v>
                </c:pt>
                <c:pt idx="28">
                  <c:v>0.76067750199999973</c:v>
                </c:pt>
                <c:pt idx="29">
                  <c:v>0.77609691399999969</c:v>
                </c:pt>
                <c:pt idx="30">
                  <c:v>0.8029866259999997</c:v>
                </c:pt>
                <c:pt idx="31">
                  <c:v>0.80197913199999982</c:v>
                </c:pt>
                <c:pt idx="32">
                  <c:v>0.82405526999999967</c:v>
                </c:pt>
                <c:pt idx="33">
                  <c:v>0.84876932999999977</c:v>
                </c:pt>
                <c:pt idx="34">
                  <c:v>0.85225461399999969</c:v>
                </c:pt>
                <c:pt idx="35">
                  <c:v>0.85256064699999978</c:v>
                </c:pt>
                <c:pt idx="36">
                  <c:v>0.86469683999999969</c:v>
                </c:pt>
                <c:pt idx="37">
                  <c:v>0.8854220399999998</c:v>
                </c:pt>
                <c:pt idx="38">
                  <c:v>0.90914511699999978</c:v>
                </c:pt>
                <c:pt idx="39">
                  <c:v>0.90770637999999981</c:v>
                </c:pt>
                <c:pt idx="40">
                  <c:v>0.97791187399999968</c:v>
                </c:pt>
                <c:pt idx="41">
                  <c:v>1.0098825469999997</c:v>
                </c:pt>
                <c:pt idx="42">
                  <c:v>1.0199914969999997</c:v>
                </c:pt>
                <c:pt idx="43">
                  <c:v>1.0314468059999997</c:v>
                </c:pt>
                <c:pt idx="44">
                  <c:v>1.0474134749999997</c:v>
                </c:pt>
                <c:pt idx="45">
                  <c:v>1.0710481259999995</c:v>
                </c:pt>
                <c:pt idx="46">
                  <c:v>1.0883213299999996</c:v>
                </c:pt>
                <c:pt idx="47">
                  <c:v>1.1048108599999997</c:v>
                </c:pt>
                <c:pt idx="48">
                  <c:v>1.1273276269999997</c:v>
                </c:pt>
                <c:pt idx="49">
                  <c:v>1.1684478829999998</c:v>
                </c:pt>
                <c:pt idx="50">
                  <c:v>1.2022055059999996</c:v>
                </c:pt>
                <c:pt idx="51">
                  <c:v>1.2222644899999997</c:v>
                </c:pt>
                <c:pt idx="52">
                  <c:v>1.2448549959999997</c:v>
                </c:pt>
                <c:pt idx="53">
                  <c:v>1.2820664199999996</c:v>
                </c:pt>
                <c:pt idx="54">
                  <c:v>1.3035367239999998</c:v>
                </c:pt>
                <c:pt idx="55">
                  <c:v>1.3344058149999996</c:v>
                </c:pt>
                <c:pt idx="56">
                  <c:v>1.3598330399999996</c:v>
                </c:pt>
                <c:pt idx="57">
                  <c:v>1.4350628939999996</c:v>
                </c:pt>
                <c:pt idx="58">
                  <c:v>1.4210880899999996</c:v>
                </c:pt>
                <c:pt idx="59">
                  <c:v>1.4505017049999998</c:v>
                </c:pt>
                <c:pt idx="60">
                  <c:v>1.4582618369999996</c:v>
                </c:pt>
                <c:pt idx="61">
                  <c:v>1.4604408899999994</c:v>
                </c:pt>
                <c:pt idx="62">
                  <c:v>1.4789999759999997</c:v>
                </c:pt>
                <c:pt idx="63">
                  <c:v>1.5282854439999995</c:v>
                </c:pt>
                <c:pt idx="64">
                  <c:v>1.4657978259999995</c:v>
                </c:pt>
                <c:pt idx="65">
                  <c:v>1.4482366199999996</c:v>
                </c:pt>
                <c:pt idx="66">
                  <c:v>1.4870150499999994</c:v>
                </c:pt>
                <c:pt idx="67">
                  <c:v>1.5137305699999997</c:v>
                </c:pt>
                <c:pt idx="68">
                  <c:v>1.5098902899999995</c:v>
                </c:pt>
                <c:pt idx="69">
                  <c:v>1.4136204249999995</c:v>
                </c:pt>
                <c:pt idx="70">
                  <c:v>1.5442836149999997</c:v>
                </c:pt>
                <c:pt idx="71">
                  <c:v>1.4857668829999995</c:v>
                </c:pt>
                <c:pt idx="72">
                  <c:v>1.5260916659999995</c:v>
                </c:pt>
                <c:pt idx="73">
                  <c:v>1.6078200139999996</c:v>
                </c:pt>
                <c:pt idx="74">
                  <c:v>1.6134728559999996</c:v>
                </c:pt>
                <c:pt idx="75">
                  <c:v>1.6338932199999994</c:v>
                </c:pt>
                <c:pt idx="76">
                  <c:v>1.6181687439999994</c:v>
                </c:pt>
                <c:pt idx="77">
                  <c:v>1.6832227299999996</c:v>
                </c:pt>
                <c:pt idx="78">
                  <c:v>1.6815520599999996</c:v>
                </c:pt>
                <c:pt idx="79">
                  <c:v>1.7398020699999994</c:v>
                </c:pt>
                <c:pt idx="80">
                  <c:v>1.6908067699999993</c:v>
                </c:pt>
                <c:pt idx="81">
                  <c:v>1.6246634569999996</c:v>
                </c:pt>
                <c:pt idx="82">
                  <c:v>1.5694744799999996</c:v>
                </c:pt>
                <c:pt idx="83">
                  <c:v>1.6054448999999995</c:v>
                </c:pt>
                <c:pt idx="84">
                  <c:v>1.6703977299999997</c:v>
                </c:pt>
                <c:pt idx="85">
                  <c:v>1.7052843899999994</c:v>
                </c:pt>
                <c:pt idx="86">
                  <c:v>1.7804082999999997</c:v>
                </c:pt>
                <c:pt idx="87">
                  <c:v>1.8326408199999995</c:v>
                </c:pt>
                <c:pt idx="88">
                  <c:v>1.7870320799999995</c:v>
                </c:pt>
                <c:pt idx="89">
                  <c:v>1.8340382699999993</c:v>
                </c:pt>
                <c:pt idx="90">
                  <c:v>1.9374501399999995</c:v>
                </c:pt>
                <c:pt idx="91">
                  <c:v>1.9909826399999995</c:v>
                </c:pt>
                <c:pt idx="92">
                  <c:v>1.9955040699999995</c:v>
                </c:pt>
                <c:pt idx="93">
                  <c:v>2.0088610699999996</c:v>
                </c:pt>
                <c:pt idx="94">
                  <c:v>2.0234456599999993</c:v>
                </c:pt>
                <c:pt idx="95">
                  <c:v>1.8532922999999994</c:v>
                </c:pt>
                <c:pt idx="96">
                  <c:v>1.9242232899999994</c:v>
                </c:pt>
                <c:pt idx="97">
                  <c:v>2.0103377499999993</c:v>
                </c:pt>
                <c:pt idx="98">
                  <c:v>2.0490456899999994</c:v>
                </c:pt>
                <c:pt idx="99">
                  <c:v>1.9928366599999994</c:v>
                </c:pt>
                <c:pt idx="100">
                  <c:v>2.2532698499999992</c:v>
                </c:pt>
                <c:pt idx="101">
                  <c:v>2.3524143199999994</c:v>
                </c:pt>
                <c:pt idx="102">
                  <c:v>2.3950316999999992</c:v>
                </c:pt>
                <c:pt idx="103">
                  <c:v>2.4501163099999994</c:v>
                </c:pt>
                <c:pt idx="104">
                  <c:v>2.5058782699999993</c:v>
                </c:pt>
                <c:pt idx="105">
                  <c:v>2.6675181099999992</c:v>
                </c:pt>
                <c:pt idx="106">
                  <c:v>2.7942815499999991</c:v>
                </c:pt>
                <c:pt idx="107">
                  <c:v>2.873657469999999</c:v>
                </c:pt>
                <c:pt idx="108">
                  <c:v>2.9603267299999994</c:v>
                </c:pt>
                <c:pt idx="109">
                  <c:v>3.1167134499999993</c:v>
                </c:pt>
                <c:pt idx="110">
                  <c:v>3.0342627599999989</c:v>
                </c:pt>
                <c:pt idx="111">
                  <c:v>2.9810433799999991</c:v>
                </c:pt>
                <c:pt idx="112">
                  <c:v>2.9522253199999993</c:v>
                </c:pt>
                <c:pt idx="113">
                  <c:v>3.0110052399999989</c:v>
                </c:pt>
                <c:pt idx="114">
                  <c:v>3.0846802099999988</c:v>
                </c:pt>
                <c:pt idx="115">
                  <c:v>3.0744715099999995</c:v>
                </c:pt>
                <c:pt idx="116">
                  <c:v>3.1417252399999986</c:v>
                </c:pt>
                <c:pt idx="117">
                  <c:v>3.234212869999999</c:v>
                </c:pt>
                <c:pt idx="118">
                  <c:v>3.3688690999999986</c:v>
                </c:pt>
                <c:pt idx="119">
                  <c:v>3.4669850999999992</c:v>
                </c:pt>
                <c:pt idx="120">
                  <c:v>3.7172088299999992</c:v>
                </c:pt>
                <c:pt idx="121">
                  <c:v>3.7715949999999991</c:v>
                </c:pt>
                <c:pt idx="122">
                  <c:v>3.9032378299999988</c:v>
                </c:pt>
                <c:pt idx="123">
                  <c:v>4.0359934899999983</c:v>
                </c:pt>
                <c:pt idx="124">
                  <c:v>4.0042163699999982</c:v>
                </c:pt>
                <c:pt idx="125">
                  <c:v>4.0291534899999988</c:v>
                </c:pt>
                <c:pt idx="126">
                  <c:v>4.2043885899999989</c:v>
                </c:pt>
                <c:pt idx="127">
                  <c:v>4.2991826299999989</c:v>
                </c:pt>
                <c:pt idx="128">
                  <c:v>4.3806595699999988</c:v>
                </c:pt>
                <c:pt idx="129">
                  <c:v>4.4395684999999991</c:v>
                </c:pt>
                <c:pt idx="130">
                  <c:v>4.4525164299999993</c:v>
                </c:pt>
                <c:pt idx="131">
                  <c:v>4.4176968399999987</c:v>
                </c:pt>
                <c:pt idx="132">
                  <c:v>4.4007218599999991</c:v>
                </c:pt>
                <c:pt idx="133">
                  <c:v>4.5180863799999988</c:v>
                </c:pt>
                <c:pt idx="134">
                  <c:v>4.7959351599999982</c:v>
                </c:pt>
                <c:pt idx="135">
                  <c:v>4.8325823599999982</c:v>
                </c:pt>
                <c:pt idx="136">
                  <c:v>4.9206025199999992</c:v>
                </c:pt>
                <c:pt idx="137">
                  <c:v>4.9826945199999981</c:v>
                </c:pt>
                <c:pt idx="138">
                  <c:v>5.0958746699999988</c:v>
                </c:pt>
                <c:pt idx="139">
                  <c:v>5.1383409999999987</c:v>
                </c:pt>
                <c:pt idx="140">
                  <c:v>5.1981301999999987</c:v>
                </c:pt>
                <c:pt idx="141">
                  <c:v>5.2480887999999988</c:v>
                </c:pt>
                <c:pt idx="142">
                  <c:v>5.1728803399999981</c:v>
                </c:pt>
                <c:pt idx="143">
                  <c:v>5.1984174799999989</c:v>
                </c:pt>
                <c:pt idx="144">
                  <c:v>5.3610988999999982</c:v>
                </c:pt>
                <c:pt idx="145">
                  <c:v>5.4221618599999983</c:v>
                </c:pt>
                <c:pt idx="146">
                  <c:v>5.6179207599999978</c:v>
                </c:pt>
                <c:pt idx="147">
                  <c:v>5.9212188999999986</c:v>
                </c:pt>
                <c:pt idx="148">
                  <c:v>5.6506777099999983</c:v>
                </c:pt>
                <c:pt idx="149">
                  <c:v>5.7103014199999977</c:v>
                </c:pt>
                <c:pt idx="150">
                  <c:v>5.7156879199999979</c:v>
                </c:pt>
                <c:pt idx="151">
                  <c:v>5.6846269099999986</c:v>
                </c:pt>
                <c:pt idx="152">
                  <c:v>5.8566358099999984</c:v>
                </c:pt>
                <c:pt idx="153">
                  <c:v>6.2016296399999975</c:v>
                </c:pt>
                <c:pt idx="154">
                  <c:v>6.2889106999999989</c:v>
                </c:pt>
                <c:pt idx="155">
                  <c:v>6.3713621499999977</c:v>
                </c:pt>
                <c:pt idx="156">
                  <c:v>6.6191686999999986</c:v>
                </c:pt>
                <c:pt idx="157">
                  <c:v>6.6487657599999981</c:v>
                </c:pt>
                <c:pt idx="158">
                  <c:v>6.7847734599999976</c:v>
                </c:pt>
                <c:pt idx="159">
                  <c:v>6.7835490999999974</c:v>
                </c:pt>
                <c:pt idx="160">
                  <c:v>7.104223499999998</c:v>
                </c:pt>
                <c:pt idx="161">
                  <c:v>7.3217734999999973</c:v>
                </c:pt>
                <c:pt idx="162">
                  <c:v>7.4425887999999985</c:v>
                </c:pt>
                <c:pt idx="163">
                  <c:v>7.4033043999999979</c:v>
                </c:pt>
                <c:pt idx="164">
                  <c:v>7.5141095499999979</c:v>
                </c:pt>
                <c:pt idx="165">
                  <c:v>7.5847847999999978</c:v>
                </c:pt>
                <c:pt idx="166">
                  <c:v>7.3849855499999979</c:v>
                </c:pt>
                <c:pt idx="167">
                  <c:v>7.4763508499999984</c:v>
                </c:pt>
                <c:pt idx="168">
                  <c:v>7.5574627999999979</c:v>
                </c:pt>
                <c:pt idx="169">
                  <c:v>7.6680361499999981</c:v>
                </c:pt>
                <c:pt idx="170">
                  <c:v>7.3015542699999987</c:v>
                </c:pt>
                <c:pt idx="171">
                  <c:v>7.640924479999998</c:v>
                </c:pt>
                <c:pt idx="172">
                  <c:v>7.6752342999999978</c:v>
                </c:pt>
                <c:pt idx="173">
                  <c:v>7.682840000000005</c:v>
                </c:pt>
                <c:pt idx="174">
                  <c:v>7.7649199999999858</c:v>
                </c:pt>
                <c:pt idx="175">
                  <c:v>7.8469999999999889</c:v>
                </c:pt>
                <c:pt idx="176">
                  <c:v>7.9290799999999919</c:v>
                </c:pt>
                <c:pt idx="177">
                  <c:v>8.011159999999995</c:v>
                </c:pt>
                <c:pt idx="178">
                  <c:v>8.093239999999998</c:v>
                </c:pt>
                <c:pt idx="179">
                  <c:v>8.175320000000001</c:v>
                </c:pt>
                <c:pt idx="180">
                  <c:v>8.2574000000000041</c:v>
                </c:pt>
                <c:pt idx="181">
                  <c:v>8.3394799999999858</c:v>
                </c:pt>
                <c:pt idx="182">
                  <c:v>8.4215599999999888</c:v>
                </c:pt>
                <c:pt idx="183">
                  <c:v>8.5036399999999919</c:v>
                </c:pt>
                <c:pt idx="184">
                  <c:v>8.5857199999999949</c:v>
                </c:pt>
                <c:pt idx="185">
                  <c:v>8.667799999999998</c:v>
                </c:pt>
                <c:pt idx="186">
                  <c:v>8.749880000000001</c:v>
                </c:pt>
                <c:pt idx="187">
                  <c:v>8.831960000000004</c:v>
                </c:pt>
                <c:pt idx="188">
                  <c:v>8.9140399999999858</c:v>
                </c:pt>
                <c:pt idx="189">
                  <c:v>8.9961199999999888</c:v>
                </c:pt>
                <c:pt idx="190">
                  <c:v>9.0781999999999918</c:v>
                </c:pt>
                <c:pt idx="191">
                  <c:v>9.1602799999999949</c:v>
                </c:pt>
                <c:pt idx="192">
                  <c:v>9.2423599999999979</c:v>
                </c:pt>
                <c:pt idx="193">
                  <c:v>9.3244400000000009</c:v>
                </c:pt>
                <c:pt idx="194">
                  <c:v>9.406520000000004</c:v>
                </c:pt>
                <c:pt idx="195">
                  <c:v>9.4885999999999857</c:v>
                </c:pt>
                <c:pt idx="196">
                  <c:v>9.5706799999999888</c:v>
                </c:pt>
                <c:pt idx="197">
                  <c:v>9.6527599999999918</c:v>
                </c:pt>
                <c:pt idx="198">
                  <c:v>9.7348399999999948</c:v>
                </c:pt>
                <c:pt idx="199">
                  <c:v>9.8169199999999979</c:v>
                </c:pt>
                <c:pt idx="200">
                  <c:v>9.8990000000000009</c:v>
                </c:pt>
                <c:pt idx="201">
                  <c:v>9.9810800000000039</c:v>
                </c:pt>
                <c:pt idx="202">
                  <c:v>10.063159999999986</c:v>
                </c:pt>
                <c:pt idx="203">
                  <c:v>10.145239999999989</c:v>
                </c:pt>
                <c:pt idx="204">
                  <c:v>10.227319999999992</c:v>
                </c:pt>
                <c:pt idx="205">
                  <c:v>10.309399999999995</c:v>
                </c:pt>
                <c:pt idx="206">
                  <c:v>10.391479999999998</c:v>
                </c:pt>
                <c:pt idx="207">
                  <c:v>10.473560000000001</c:v>
                </c:pt>
                <c:pt idx="208">
                  <c:v>10.555640000000004</c:v>
                </c:pt>
                <c:pt idx="209">
                  <c:v>10.637719999999986</c:v>
                </c:pt>
                <c:pt idx="210">
                  <c:v>10.719799999999989</c:v>
                </c:pt>
                <c:pt idx="211">
                  <c:v>10.801879999999992</c:v>
                </c:pt>
                <c:pt idx="212">
                  <c:v>10.883959999999995</c:v>
                </c:pt>
                <c:pt idx="213">
                  <c:v>10.966039999999998</c:v>
                </c:pt>
                <c:pt idx="214">
                  <c:v>11.048120000000001</c:v>
                </c:pt>
                <c:pt idx="215">
                  <c:v>11.130200000000004</c:v>
                </c:pt>
                <c:pt idx="216">
                  <c:v>11.212279999999986</c:v>
                </c:pt>
                <c:pt idx="217">
                  <c:v>11.294359999999989</c:v>
                </c:pt>
                <c:pt idx="218">
                  <c:v>11.376439999999992</c:v>
                </c:pt>
                <c:pt idx="219">
                  <c:v>11.458519999999995</c:v>
                </c:pt>
                <c:pt idx="220">
                  <c:v>11.540599999999998</c:v>
                </c:pt>
                <c:pt idx="221">
                  <c:v>11.622680000000001</c:v>
                </c:pt>
                <c:pt idx="222">
                  <c:v>11.704760000000004</c:v>
                </c:pt>
                <c:pt idx="223">
                  <c:v>11.786839999999986</c:v>
                </c:pt>
                <c:pt idx="224">
                  <c:v>11.868919999999989</c:v>
                </c:pt>
                <c:pt idx="225">
                  <c:v>11.950999999999992</c:v>
                </c:pt>
                <c:pt idx="226">
                  <c:v>12.033079999999995</c:v>
                </c:pt>
                <c:pt idx="227">
                  <c:v>12.115159999999998</c:v>
                </c:pt>
                <c:pt idx="228">
                  <c:v>12.197240000000001</c:v>
                </c:pt>
                <c:pt idx="229">
                  <c:v>12.279320000000006</c:v>
                </c:pt>
                <c:pt idx="230">
                  <c:v>12.361399999999986</c:v>
                </c:pt>
                <c:pt idx="231">
                  <c:v>12.443479999999989</c:v>
                </c:pt>
                <c:pt idx="232">
                  <c:v>12.525559999999992</c:v>
                </c:pt>
                <c:pt idx="233">
                  <c:v>12.607639999999995</c:v>
                </c:pt>
                <c:pt idx="234">
                  <c:v>12.689719999999998</c:v>
                </c:pt>
                <c:pt idx="235">
                  <c:v>12.771800000000002</c:v>
                </c:pt>
                <c:pt idx="236">
                  <c:v>12.853880000000006</c:v>
                </c:pt>
                <c:pt idx="237">
                  <c:v>12.935959999999985</c:v>
                </c:pt>
                <c:pt idx="238">
                  <c:v>13.018039999999989</c:v>
                </c:pt>
                <c:pt idx="239">
                  <c:v>13.100119999999992</c:v>
                </c:pt>
                <c:pt idx="240">
                  <c:v>13.182199999999995</c:v>
                </c:pt>
                <c:pt idx="241">
                  <c:v>13.264279999999999</c:v>
                </c:pt>
                <c:pt idx="242">
                  <c:v>13.346360000000002</c:v>
                </c:pt>
                <c:pt idx="243">
                  <c:v>13.428440000000005</c:v>
                </c:pt>
                <c:pt idx="244">
                  <c:v>13.510519999999985</c:v>
                </c:pt>
                <c:pt idx="245">
                  <c:v>13.592599999999988</c:v>
                </c:pt>
                <c:pt idx="246">
                  <c:v>13.674679999999992</c:v>
                </c:pt>
                <c:pt idx="247">
                  <c:v>13.756759999999996</c:v>
                </c:pt>
                <c:pt idx="248">
                  <c:v>13.838839999999999</c:v>
                </c:pt>
                <c:pt idx="249">
                  <c:v>13.920920000000002</c:v>
                </c:pt>
                <c:pt idx="250">
                  <c:v>14.003000000000005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AEB-4FC0-AB80-15C72346B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016239"/>
        <c:axId val="460023439"/>
      </c:scatterChart>
      <c:valAx>
        <c:axId val="460016239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460023439"/>
        <c:crosses val="autoZero"/>
        <c:crossBetween val="midCat"/>
      </c:valAx>
      <c:valAx>
        <c:axId val="4600234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Annual CO</a:t>
                </a:r>
                <a:r>
                  <a:rPr lang="en-US" baseline="-25000"/>
                  <a:t>2</a:t>
                </a:r>
                <a:r>
                  <a:rPr lang="en-US"/>
                  <a:t> emissions (GtCO</a:t>
                </a:r>
                <a:r>
                  <a:rPr lang="en-US" baseline="-25000"/>
                  <a:t>2</a:t>
                </a:r>
                <a:r>
                  <a:rPr lang="en-US"/>
                  <a:t>/year)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2.4684956575192511E-3"/>
              <c:y val="0.103732717596224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4600162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93958352753091"/>
          <c:y val="0.15162503204951366"/>
          <c:w val="0.53126002517690629"/>
          <c:h val="0.170841153931703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/>
              <a:t>CH</a:t>
            </a:r>
            <a:r>
              <a:rPr lang="en-US" sz="1400" baseline="-25000"/>
              <a:t>4</a:t>
            </a:r>
            <a:r>
              <a:rPr lang="en-US" sz="1400"/>
              <a:t> in 1850</a:t>
            </a:r>
            <a:r>
              <a:rPr lang="ja-JP" sz="1400"/>
              <a:t>－</a:t>
            </a:r>
            <a:r>
              <a:rPr lang="en-US" sz="1400"/>
              <a:t>2100 forecast</a:t>
            </a:r>
            <a:endParaRPr lang="ja-JP" sz="1400"/>
          </a:p>
        </c:rich>
      </c:tx>
      <c:layout>
        <c:manualLayout>
          <c:xMode val="edge"/>
          <c:yMode val="edge"/>
          <c:x val="0.32829447193986705"/>
          <c:y val="0.1663414202380550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527801774598536"/>
          <c:y val="2.3260353261239153E-2"/>
          <c:w val="0.81345400818672842"/>
          <c:h val="0.85266852802107129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analys'!$C$6:$IS$6</c:f>
              <c:numCache>
                <c:formatCode>General</c:formatCode>
                <c:ptCount val="251"/>
                <c:pt idx="0">
                  <c:v>1.2394103000000001</c:v>
                </c:pt>
                <c:pt idx="1">
                  <c:v>1.2440534999999999</c:v>
                </c:pt>
                <c:pt idx="2">
                  <c:v>1.2506902</c:v>
                </c:pt>
                <c:pt idx="3">
                  <c:v>1.2581882</c:v>
                </c:pt>
                <c:pt idx="4">
                  <c:v>1.2706835999999999</c:v>
                </c:pt>
                <c:pt idx="5">
                  <c:v>1.2771440000000001</c:v>
                </c:pt>
                <c:pt idx="6">
                  <c:v>1.2857859</c:v>
                </c:pt>
                <c:pt idx="7">
                  <c:v>1.291693</c:v>
                </c:pt>
                <c:pt idx="8">
                  <c:v>1.2974127</c:v>
                </c:pt>
                <c:pt idx="9">
                  <c:v>1.3065372</c:v>
                </c:pt>
                <c:pt idx="10">
                  <c:v>1.3173942000000001</c:v>
                </c:pt>
                <c:pt idx="11">
                  <c:v>1.3257375</c:v>
                </c:pt>
                <c:pt idx="12">
                  <c:v>1.3322195999999999</c:v>
                </c:pt>
                <c:pt idx="13">
                  <c:v>1.3434447</c:v>
                </c:pt>
                <c:pt idx="14">
                  <c:v>1.3540342999999999</c:v>
                </c:pt>
                <c:pt idx="15">
                  <c:v>1.3638798000000001</c:v>
                </c:pt>
                <c:pt idx="16">
                  <c:v>1.3741734000000001</c:v>
                </c:pt>
                <c:pt idx="17">
                  <c:v>1.3821920999999999</c:v>
                </c:pt>
                <c:pt idx="18">
                  <c:v>1.3890629999999999</c:v>
                </c:pt>
                <c:pt idx="19">
                  <c:v>1.3992339</c:v>
                </c:pt>
                <c:pt idx="20">
                  <c:v>1.4062881</c:v>
                </c:pt>
                <c:pt idx="21">
                  <c:v>1.419818</c:v>
                </c:pt>
                <c:pt idx="22">
                  <c:v>1.4384735</c:v>
                </c:pt>
                <c:pt idx="23">
                  <c:v>1.4536993</c:v>
                </c:pt>
                <c:pt idx="24">
                  <c:v>1.4584189999999999</c:v>
                </c:pt>
                <c:pt idx="25">
                  <c:v>1.4745507</c:v>
                </c:pt>
                <c:pt idx="26">
                  <c:v>1.4853012000000001</c:v>
                </c:pt>
                <c:pt idx="27">
                  <c:v>1.4968068999999999</c:v>
                </c:pt>
                <c:pt idx="28">
                  <c:v>1.5069710999999999</c:v>
                </c:pt>
                <c:pt idx="29">
                  <c:v>1.5224915000000001</c:v>
                </c:pt>
                <c:pt idx="30">
                  <c:v>1.5441549999999999</c:v>
                </c:pt>
                <c:pt idx="31">
                  <c:v>1.5617577</c:v>
                </c:pt>
                <c:pt idx="32">
                  <c:v>1.5797262999999999</c:v>
                </c:pt>
                <c:pt idx="33">
                  <c:v>1.5993656000000001</c:v>
                </c:pt>
                <c:pt idx="34">
                  <c:v>1.61134</c:v>
                </c:pt>
                <c:pt idx="35">
                  <c:v>1.6231864</c:v>
                </c:pt>
                <c:pt idx="36">
                  <c:v>1.636274</c:v>
                </c:pt>
                <c:pt idx="37">
                  <c:v>1.6547831</c:v>
                </c:pt>
                <c:pt idx="38">
                  <c:v>1.6799347</c:v>
                </c:pt>
                <c:pt idx="39">
                  <c:v>1.6922253</c:v>
                </c:pt>
                <c:pt idx="40">
                  <c:v>1.7184032</c:v>
                </c:pt>
                <c:pt idx="41">
                  <c:v>1.7374341</c:v>
                </c:pt>
                <c:pt idx="42">
                  <c:v>1.750324</c:v>
                </c:pt>
                <c:pt idx="43">
                  <c:v>1.7577343999999999</c:v>
                </c:pt>
                <c:pt idx="44">
                  <c:v>1.7773756000000001</c:v>
                </c:pt>
                <c:pt idx="45">
                  <c:v>1.8004355000000001</c:v>
                </c:pt>
                <c:pt idx="46">
                  <c:v>1.8171881000000001</c:v>
                </c:pt>
                <c:pt idx="47">
                  <c:v>1.8386612</c:v>
                </c:pt>
                <c:pt idx="48">
                  <c:v>1.8613367999999999</c:v>
                </c:pt>
                <c:pt idx="49">
                  <c:v>1.8928924</c:v>
                </c:pt>
                <c:pt idx="50">
                  <c:v>1.9194340000000001</c:v>
                </c:pt>
                <c:pt idx="51">
                  <c:v>1.9402588000000001</c:v>
                </c:pt>
                <c:pt idx="52">
                  <c:v>1.9579808999999999</c:v>
                </c:pt>
                <c:pt idx="53">
                  <c:v>1.9930496</c:v>
                </c:pt>
                <c:pt idx="54">
                  <c:v>2.0087413999999999</c:v>
                </c:pt>
                <c:pt idx="55">
                  <c:v>2.0347034000000002</c:v>
                </c:pt>
                <c:pt idx="56">
                  <c:v>2.0674089000000002</c:v>
                </c:pt>
                <c:pt idx="57">
                  <c:v>2.1187022999999998</c:v>
                </c:pt>
                <c:pt idx="58">
                  <c:v>2.1189488999999999</c:v>
                </c:pt>
                <c:pt idx="59">
                  <c:v>2.1484987000000002</c:v>
                </c:pt>
                <c:pt idx="60">
                  <c:v>2.1767259999999999</c:v>
                </c:pt>
                <c:pt idx="61">
                  <c:v>2.1994045</c:v>
                </c:pt>
                <c:pt idx="62">
                  <c:v>2.2245097</c:v>
                </c:pt>
                <c:pt idx="63">
                  <c:v>2.2674737</c:v>
                </c:pt>
                <c:pt idx="64">
                  <c:v>2.2421055999999999</c:v>
                </c:pt>
                <c:pt idx="65">
                  <c:v>2.2526188</c:v>
                </c:pt>
                <c:pt idx="66">
                  <c:v>2.2958397000000001</c:v>
                </c:pt>
                <c:pt idx="67">
                  <c:v>2.328252</c:v>
                </c:pt>
                <c:pt idx="68">
                  <c:v>2.3206739999999999</c:v>
                </c:pt>
                <c:pt idx="69">
                  <c:v>2.2898516</c:v>
                </c:pt>
                <c:pt idx="70">
                  <c:v>2.3559397999999998</c:v>
                </c:pt>
                <c:pt idx="71">
                  <c:v>2.3127322000000001</c:v>
                </c:pt>
                <c:pt idx="72">
                  <c:v>2.3628751000000001</c:v>
                </c:pt>
                <c:pt idx="73">
                  <c:v>2.4429617000000001</c:v>
                </c:pt>
                <c:pt idx="74">
                  <c:v>2.4714014999999998</c:v>
                </c:pt>
                <c:pt idx="75">
                  <c:v>2.4948933000000002</c:v>
                </c:pt>
                <c:pt idx="76">
                  <c:v>2.5030640000000002</c:v>
                </c:pt>
                <c:pt idx="77">
                  <c:v>2.5768355999999999</c:v>
                </c:pt>
                <c:pt idx="78">
                  <c:v>2.5936849999999998</c:v>
                </c:pt>
                <c:pt idx="79">
                  <c:v>2.652568</c:v>
                </c:pt>
                <c:pt idx="80">
                  <c:v>2.6551193999999998</c:v>
                </c:pt>
                <c:pt idx="81">
                  <c:v>2.6410035000000001</c:v>
                </c:pt>
                <c:pt idx="82">
                  <c:v>2.6372434</c:v>
                </c:pt>
                <c:pt idx="83">
                  <c:v>2.6814939999999998</c:v>
                </c:pt>
                <c:pt idx="84">
                  <c:v>2.7479537000000001</c:v>
                </c:pt>
                <c:pt idx="85">
                  <c:v>2.7985612999999998</c:v>
                </c:pt>
                <c:pt idx="86">
                  <c:v>2.8779138999999998</c:v>
                </c:pt>
                <c:pt idx="87">
                  <c:v>2.9411163999999999</c:v>
                </c:pt>
                <c:pt idx="88">
                  <c:v>2.9486105999999999</c:v>
                </c:pt>
                <c:pt idx="89">
                  <c:v>3.0063183000000002</c:v>
                </c:pt>
                <c:pt idx="90">
                  <c:v>3.0726266999999998</c:v>
                </c:pt>
                <c:pt idx="91">
                  <c:v>3.1250173000000001</c:v>
                </c:pt>
                <c:pt idx="92">
                  <c:v>3.1613992999999998</c:v>
                </c:pt>
                <c:pt idx="93">
                  <c:v>3.2251305000000001</c:v>
                </c:pt>
                <c:pt idx="94">
                  <c:v>3.27115</c:v>
                </c:pt>
                <c:pt idx="95">
                  <c:v>3.2395673999999999</c:v>
                </c:pt>
                <c:pt idx="96">
                  <c:v>3.3395980000000001</c:v>
                </c:pt>
                <c:pt idx="97">
                  <c:v>3.4560306999999999</c:v>
                </c:pt>
                <c:pt idx="98">
                  <c:v>3.5122770000000001</c:v>
                </c:pt>
                <c:pt idx="99">
                  <c:v>3.5613722000000001</c:v>
                </c:pt>
                <c:pt idx="100">
                  <c:v>3.6557355999999999</c:v>
                </c:pt>
                <c:pt idx="101">
                  <c:v>3.7813750000000002</c:v>
                </c:pt>
                <c:pt idx="102">
                  <c:v>3.8689341000000002</c:v>
                </c:pt>
                <c:pt idx="103">
                  <c:v>3.9686271999999998</c:v>
                </c:pt>
                <c:pt idx="104">
                  <c:v>4.0802877000000004</c:v>
                </c:pt>
                <c:pt idx="105">
                  <c:v>4.2848081999999996</c:v>
                </c:pt>
                <c:pt idx="106">
                  <c:v>4.4285709999999998</c:v>
                </c:pt>
                <c:pt idx="107">
                  <c:v>4.5702635999999996</c:v>
                </c:pt>
                <c:pt idx="108">
                  <c:v>4.6743623999999997</c:v>
                </c:pt>
                <c:pt idx="109">
                  <c:v>4.8877782999999999</c:v>
                </c:pt>
                <c:pt idx="110">
                  <c:v>5.0370933999999998</c:v>
                </c:pt>
                <c:pt idx="111">
                  <c:v>5.093045</c:v>
                </c:pt>
                <c:pt idx="112">
                  <c:v>5.1848020000000004</c:v>
                </c:pt>
                <c:pt idx="113">
                  <c:v>5.3249680000000001</c:v>
                </c:pt>
                <c:pt idx="114">
                  <c:v>5.4434053000000002</c:v>
                </c:pt>
                <c:pt idx="115">
                  <c:v>5.6004576999999998</c:v>
                </c:pt>
                <c:pt idx="116">
                  <c:v>5.8181589999999996</c:v>
                </c:pt>
                <c:pt idx="117">
                  <c:v>5.9019715000000001</c:v>
                </c:pt>
                <c:pt idx="118">
                  <c:v>6.0093316999999997</c:v>
                </c:pt>
                <c:pt idx="119">
                  <c:v>6.2075586999999999</c:v>
                </c:pt>
                <c:pt idx="120">
                  <c:v>6.3807007000000002</c:v>
                </c:pt>
                <c:pt idx="121">
                  <c:v>6.4008965</c:v>
                </c:pt>
                <c:pt idx="122">
                  <c:v>6.5357737</c:v>
                </c:pt>
                <c:pt idx="123">
                  <c:v>6.7013600000000002</c:v>
                </c:pt>
                <c:pt idx="124">
                  <c:v>6.7325410000000003</c:v>
                </c:pt>
                <c:pt idx="125">
                  <c:v>6.8385059999999998</c:v>
                </c:pt>
                <c:pt idx="126">
                  <c:v>6.9406577</c:v>
                </c:pt>
                <c:pt idx="127">
                  <c:v>7.0348889999999997</c:v>
                </c:pt>
                <c:pt idx="128">
                  <c:v>7.0786354999999999</c:v>
                </c:pt>
                <c:pt idx="129">
                  <c:v>7.2585993999999996</c:v>
                </c:pt>
                <c:pt idx="130">
                  <c:v>7.2231915999999998</c:v>
                </c:pt>
                <c:pt idx="131">
                  <c:v>7.0619304999999999</c:v>
                </c:pt>
                <c:pt idx="132">
                  <c:v>7.1529420000000004</c:v>
                </c:pt>
                <c:pt idx="133">
                  <c:v>7.1690056000000002</c:v>
                </c:pt>
                <c:pt idx="134">
                  <c:v>7.2772424000000004</c:v>
                </c:pt>
                <c:pt idx="135">
                  <c:v>7.3890739999999999</c:v>
                </c:pt>
                <c:pt idx="136">
                  <c:v>7.4925553000000003</c:v>
                </c:pt>
                <c:pt idx="137">
                  <c:v>7.5758580000000002</c:v>
                </c:pt>
                <c:pt idx="138">
                  <c:v>7.7074284000000004</c:v>
                </c:pt>
                <c:pt idx="139">
                  <c:v>7.8822584000000004</c:v>
                </c:pt>
                <c:pt idx="140">
                  <c:v>7.9220439999999996</c:v>
                </c:pt>
                <c:pt idx="141">
                  <c:v>7.8948289999999997</c:v>
                </c:pt>
                <c:pt idx="142">
                  <c:v>7.8866009999999998</c:v>
                </c:pt>
                <c:pt idx="143">
                  <c:v>7.9074939999999998</c:v>
                </c:pt>
                <c:pt idx="144">
                  <c:v>7.9787429999999997</c:v>
                </c:pt>
                <c:pt idx="145">
                  <c:v>8.0998059999999992</c:v>
                </c:pt>
                <c:pt idx="146">
                  <c:v>8.1876663999999995</c:v>
                </c:pt>
                <c:pt idx="147">
                  <c:v>8.1907300000000003</c:v>
                </c:pt>
                <c:pt idx="148">
                  <c:v>8.1267332999999997</c:v>
                </c:pt>
                <c:pt idx="149">
                  <c:v>8.1704463000000001</c:v>
                </c:pt>
                <c:pt idx="150">
                  <c:v>8.3285140000000002</c:v>
                </c:pt>
                <c:pt idx="151">
                  <c:v>8.3255675</c:v>
                </c:pt>
                <c:pt idx="152">
                  <c:v>8.3176070000000006</c:v>
                </c:pt>
                <c:pt idx="153">
                  <c:v>8.5475194999999999</c:v>
                </c:pt>
                <c:pt idx="154">
                  <c:v>8.7342700000000004</c:v>
                </c:pt>
                <c:pt idx="155">
                  <c:v>8.8912049999999994</c:v>
                </c:pt>
                <c:pt idx="156">
                  <c:v>9.0679940000000006</c:v>
                </c:pt>
                <c:pt idx="157">
                  <c:v>9.1507830000000006</c:v>
                </c:pt>
                <c:pt idx="158">
                  <c:v>9.2604150000000001</c:v>
                </c:pt>
                <c:pt idx="159">
                  <c:v>9.209168</c:v>
                </c:pt>
                <c:pt idx="160">
                  <c:v>9.3933309999999999</c:v>
                </c:pt>
                <c:pt idx="161">
                  <c:v>9.6667480000000001</c:v>
                </c:pt>
                <c:pt idx="162">
                  <c:v>9.7668110000000006</c:v>
                </c:pt>
                <c:pt idx="163">
                  <c:v>9.7408970000000004</c:v>
                </c:pt>
                <c:pt idx="164">
                  <c:v>9.8277339999999995</c:v>
                </c:pt>
                <c:pt idx="165">
                  <c:v>9.8448650000000004</c:v>
                </c:pt>
                <c:pt idx="166">
                  <c:v>9.8701260000000008</c:v>
                </c:pt>
                <c:pt idx="167">
                  <c:v>10.030718999999999</c:v>
                </c:pt>
                <c:pt idx="168">
                  <c:v>10.178349000000001</c:v>
                </c:pt>
                <c:pt idx="169">
                  <c:v>10.244368</c:v>
                </c:pt>
                <c:pt idx="170">
                  <c:v>10.127274999999999</c:v>
                </c:pt>
                <c:pt idx="171">
                  <c:v>10.287874</c:v>
                </c:pt>
                <c:pt idx="172">
                  <c:v>10.485365</c:v>
                </c:pt>
                <c:pt idx="173">
                  <c:v>10.50569999999999</c:v>
                </c:pt>
                <c:pt idx="174">
                  <c:v>10.601599999999991</c:v>
                </c:pt>
                <c:pt idx="175">
                  <c:v>10.697499999999991</c:v>
                </c:pt>
                <c:pt idx="176">
                  <c:v>10.793399999999991</c:v>
                </c:pt>
                <c:pt idx="177">
                  <c:v>10.889299999999992</c:v>
                </c:pt>
                <c:pt idx="178">
                  <c:v>10.985199999999992</c:v>
                </c:pt>
                <c:pt idx="179">
                  <c:v>11.081099999999992</c:v>
                </c:pt>
                <c:pt idx="180">
                  <c:v>11.176999999999992</c:v>
                </c:pt>
                <c:pt idx="181">
                  <c:v>11.272899999999993</c:v>
                </c:pt>
                <c:pt idx="182">
                  <c:v>11.368799999999993</c:v>
                </c:pt>
                <c:pt idx="183">
                  <c:v>11.464699999999993</c:v>
                </c:pt>
                <c:pt idx="184">
                  <c:v>11.560599999999994</c:v>
                </c:pt>
                <c:pt idx="185">
                  <c:v>11.656499999999994</c:v>
                </c:pt>
                <c:pt idx="186">
                  <c:v>11.752399999999994</c:v>
                </c:pt>
                <c:pt idx="187">
                  <c:v>11.848299999999995</c:v>
                </c:pt>
                <c:pt idx="188">
                  <c:v>11.944199999999995</c:v>
                </c:pt>
                <c:pt idx="189">
                  <c:v>12.040099999999995</c:v>
                </c:pt>
                <c:pt idx="190">
                  <c:v>12.135999999999996</c:v>
                </c:pt>
                <c:pt idx="191">
                  <c:v>12.231899999999996</c:v>
                </c:pt>
                <c:pt idx="192">
                  <c:v>12.327799999999996</c:v>
                </c:pt>
                <c:pt idx="193">
                  <c:v>12.423699999999997</c:v>
                </c:pt>
                <c:pt idx="194">
                  <c:v>12.519599999999997</c:v>
                </c:pt>
                <c:pt idx="195">
                  <c:v>12.615499999999997</c:v>
                </c:pt>
                <c:pt idx="196">
                  <c:v>12.711399999999998</c:v>
                </c:pt>
                <c:pt idx="197">
                  <c:v>12.807299999999998</c:v>
                </c:pt>
                <c:pt idx="198">
                  <c:v>12.903199999999998</c:v>
                </c:pt>
                <c:pt idx="199">
                  <c:v>12.999099999999999</c:v>
                </c:pt>
                <c:pt idx="200">
                  <c:v>13.094999999999999</c:v>
                </c:pt>
                <c:pt idx="201">
                  <c:v>13.190899999999999</c:v>
                </c:pt>
                <c:pt idx="202">
                  <c:v>13.286799999999999</c:v>
                </c:pt>
                <c:pt idx="203">
                  <c:v>13.3827</c:v>
                </c:pt>
                <c:pt idx="204">
                  <c:v>13.4786</c:v>
                </c:pt>
                <c:pt idx="205">
                  <c:v>13.5745</c:v>
                </c:pt>
                <c:pt idx="206">
                  <c:v>13.670400000000001</c:v>
                </c:pt>
                <c:pt idx="207">
                  <c:v>13.766300000000001</c:v>
                </c:pt>
                <c:pt idx="208">
                  <c:v>13.862200000000001</c:v>
                </c:pt>
                <c:pt idx="209">
                  <c:v>13.958100000000002</c:v>
                </c:pt>
                <c:pt idx="210">
                  <c:v>14.054000000000002</c:v>
                </c:pt>
                <c:pt idx="211">
                  <c:v>14.149900000000002</c:v>
                </c:pt>
                <c:pt idx="212">
                  <c:v>14.245800000000003</c:v>
                </c:pt>
                <c:pt idx="213">
                  <c:v>14.341700000000003</c:v>
                </c:pt>
                <c:pt idx="214">
                  <c:v>14.437600000000003</c:v>
                </c:pt>
                <c:pt idx="215">
                  <c:v>14.533500000000004</c:v>
                </c:pt>
                <c:pt idx="216">
                  <c:v>14.629400000000004</c:v>
                </c:pt>
                <c:pt idx="217">
                  <c:v>14.725300000000004</c:v>
                </c:pt>
                <c:pt idx="218">
                  <c:v>14.821200000000005</c:v>
                </c:pt>
                <c:pt idx="219">
                  <c:v>14.917100000000005</c:v>
                </c:pt>
                <c:pt idx="220">
                  <c:v>15.013000000000005</c:v>
                </c:pt>
                <c:pt idx="221">
                  <c:v>15.108900000000006</c:v>
                </c:pt>
                <c:pt idx="222">
                  <c:v>15.204800000000006</c:v>
                </c:pt>
                <c:pt idx="223">
                  <c:v>15.300700000000006</c:v>
                </c:pt>
                <c:pt idx="224">
                  <c:v>15.396600000000007</c:v>
                </c:pt>
                <c:pt idx="225">
                  <c:v>15.492500000000007</c:v>
                </c:pt>
                <c:pt idx="226">
                  <c:v>15.588400000000007</c:v>
                </c:pt>
                <c:pt idx="227">
                  <c:v>15.684300000000007</c:v>
                </c:pt>
                <c:pt idx="228">
                  <c:v>15.780200000000008</c:v>
                </c:pt>
                <c:pt idx="229">
                  <c:v>15.876100000000008</c:v>
                </c:pt>
                <c:pt idx="230">
                  <c:v>15.972000000000008</c:v>
                </c:pt>
                <c:pt idx="231">
                  <c:v>16.067900000000009</c:v>
                </c:pt>
                <c:pt idx="232">
                  <c:v>16.163800000000009</c:v>
                </c:pt>
                <c:pt idx="233">
                  <c:v>16.259700000000009</c:v>
                </c:pt>
                <c:pt idx="234">
                  <c:v>16.35560000000001</c:v>
                </c:pt>
                <c:pt idx="235">
                  <c:v>16.45150000000001</c:v>
                </c:pt>
                <c:pt idx="236">
                  <c:v>16.54740000000001</c:v>
                </c:pt>
                <c:pt idx="237">
                  <c:v>16.643300000000011</c:v>
                </c:pt>
                <c:pt idx="238">
                  <c:v>16.739200000000011</c:v>
                </c:pt>
                <c:pt idx="239">
                  <c:v>16.835100000000011</c:v>
                </c:pt>
                <c:pt idx="240">
                  <c:v>16.931000000000012</c:v>
                </c:pt>
                <c:pt idx="241">
                  <c:v>17.026900000000012</c:v>
                </c:pt>
                <c:pt idx="242">
                  <c:v>17.122800000000012</c:v>
                </c:pt>
                <c:pt idx="243">
                  <c:v>17.218699999999984</c:v>
                </c:pt>
                <c:pt idx="244">
                  <c:v>17.314599999999984</c:v>
                </c:pt>
                <c:pt idx="245">
                  <c:v>17.410499999999985</c:v>
                </c:pt>
                <c:pt idx="246">
                  <c:v>17.506399999999985</c:v>
                </c:pt>
                <c:pt idx="247">
                  <c:v>17.602299999999985</c:v>
                </c:pt>
                <c:pt idx="248">
                  <c:v>17.698199999999986</c:v>
                </c:pt>
                <c:pt idx="249">
                  <c:v>17.794099999999986</c:v>
                </c:pt>
                <c:pt idx="250">
                  <c:v>17.889999999999986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209-469C-BD0C-4734B84A23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300495"/>
        <c:axId val="405297615"/>
      </c:scatterChart>
      <c:valAx>
        <c:axId val="405300495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405297615"/>
        <c:crosses val="autoZero"/>
        <c:crossBetween val="midCat"/>
      </c:valAx>
      <c:valAx>
        <c:axId val="405297615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Annual CH</a:t>
                </a:r>
                <a:r>
                  <a:rPr lang="en-US" baseline="-25000"/>
                  <a:t>4</a:t>
                </a:r>
                <a:r>
                  <a:rPr lang="en-US"/>
                  <a:t> emissions (GtCO</a:t>
                </a:r>
                <a:r>
                  <a:rPr lang="en-US" baseline="-25000"/>
                  <a:t>2</a:t>
                </a:r>
                <a:r>
                  <a:rPr lang="en-US"/>
                  <a:t>eq/yr)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3556167573462094E-3"/>
              <c:y val="8.122428667401719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40530049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/>
              <a:t>Fossil fuel energy (FFE)</a:t>
            </a:r>
            <a:endParaRPr lang="ja-JP" sz="1400"/>
          </a:p>
        </c:rich>
      </c:tx>
      <c:layout>
        <c:manualLayout>
          <c:xMode val="edge"/>
          <c:yMode val="edge"/>
          <c:x val="0.34089370611836012"/>
          <c:y val="0.171994815883282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003955427618005"/>
          <c:y val="4.8367774539460957E-2"/>
          <c:w val="0.79253080950164967"/>
          <c:h val="0.8267524703228039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analys'!$C$22:$IS$22</c:f>
              <c:numCache>
                <c:formatCode>General</c:formatCode>
                <c:ptCount val="251"/>
                <c:pt idx="0">
                  <c:v>7.7910000000000004</c:v>
                </c:pt>
                <c:pt idx="1">
                  <c:v>7.8124000000000002</c:v>
                </c:pt>
                <c:pt idx="2">
                  <c:v>7.8338000000000001</c:v>
                </c:pt>
                <c:pt idx="3">
                  <c:v>7.8552</c:v>
                </c:pt>
                <c:pt idx="4">
                  <c:v>7.8765999999999998</c:v>
                </c:pt>
                <c:pt idx="5">
                  <c:v>7.8980000000000006</c:v>
                </c:pt>
                <c:pt idx="6">
                  <c:v>7.9194000000000004</c:v>
                </c:pt>
                <c:pt idx="7">
                  <c:v>7.9408000000000003</c:v>
                </c:pt>
                <c:pt idx="8">
                  <c:v>7.9622000000000002</c:v>
                </c:pt>
                <c:pt idx="9">
                  <c:v>7.9836</c:v>
                </c:pt>
                <c:pt idx="10">
                  <c:v>8.004999999999999</c:v>
                </c:pt>
                <c:pt idx="11">
                  <c:v>8.0637000000000008</c:v>
                </c:pt>
                <c:pt idx="12">
                  <c:v>8.1224000000000007</c:v>
                </c:pt>
                <c:pt idx="13">
                  <c:v>8.1810999999999989</c:v>
                </c:pt>
                <c:pt idx="14">
                  <c:v>8.2398000000000007</c:v>
                </c:pt>
                <c:pt idx="15">
                  <c:v>8.2985000000000007</c:v>
                </c:pt>
                <c:pt idx="16">
                  <c:v>8.3572000000000006</c:v>
                </c:pt>
                <c:pt idx="17">
                  <c:v>8.4159000000000006</c:v>
                </c:pt>
                <c:pt idx="18">
                  <c:v>8.4745999999999988</c:v>
                </c:pt>
                <c:pt idx="19">
                  <c:v>8.5333000000000006</c:v>
                </c:pt>
                <c:pt idx="20">
                  <c:v>8.5920000000000005</c:v>
                </c:pt>
                <c:pt idx="21">
                  <c:v>8.6846999999999994</c:v>
                </c:pt>
                <c:pt idx="22">
                  <c:v>8.7774000000000001</c:v>
                </c:pt>
                <c:pt idx="23">
                  <c:v>8.8701000000000008</c:v>
                </c:pt>
                <c:pt idx="24">
                  <c:v>8.9627999999999997</c:v>
                </c:pt>
                <c:pt idx="25">
                  <c:v>9.0555000000000003</c:v>
                </c:pt>
                <c:pt idx="26">
                  <c:v>9.1481999999999992</c:v>
                </c:pt>
                <c:pt idx="27">
                  <c:v>9.2408999999999999</c:v>
                </c:pt>
                <c:pt idx="28">
                  <c:v>9.3335999999999988</c:v>
                </c:pt>
                <c:pt idx="29">
                  <c:v>9.4262999999999995</c:v>
                </c:pt>
                <c:pt idx="30">
                  <c:v>9.5190000000000001</c:v>
                </c:pt>
                <c:pt idx="31">
                  <c:v>9.6316000000000006</c:v>
                </c:pt>
                <c:pt idx="32">
                  <c:v>9.7442000000000011</c:v>
                </c:pt>
                <c:pt idx="33">
                  <c:v>9.8567999999999998</c:v>
                </c:pt>
                <c:pt idx="34">
                  <c:v>9.9694000000000003</c:v>
                </c:pt>
                <c:pt idx="35">
                  <c:v>10.082000000000001</c:v>
                </c:pt>
                <c:pt idx="36">
                  <c:v>10.194599999999999</c:v>
                </c:pt>
                <c:pt idx="37">
                  <c:v>10.3072</c:v>
                </c:pt>
                <c:pt idx="38">
                  <c:v>10.4198</c:v>
                </c:pt>
                <c:pt idx="39">
                  <c:v>10.532399999999999</c:v>
                </c:pt>
                <c:pt idx="40">
                  <c:v>10.645</c:v>
                </c:pt>
                <c:pt idx="41">
                  <c:v>10.788899999999998</c:v>
                </c:pt>
                <c:pt idx="42">
                  <c:v>10.932799999999999</c:v>
                </c:pt>
                <c:pt idx="43">
                  <c:v>11.076699999999999</c:v>
                </c:pt>
                <c:pt idx="44">
                  <c:v>11.220599999999999</c:v>
                </c:pt>
                <c:pt idx="45">
                  <c:v>11.364499999999998</c:v>
                </c:pt>
                <c:pt idx="46">
                  <c:v>11.508399999999998</c:v>
                </c:pt>
                <c:pt idx="47">
                  <c:v>11.652299999999999</c:v>
                </c:pt>
                <c:pt idx="48">
                  <c:v>11.796199999999997</c:v>
                </c:pt>
                <c:pt idx="49">
                  <c:v>11.940099999999996</c:v>
                </c:pt>
                <c:pt idx="50">
                  <c:v>12.083999999999998</c:v>
                </c:pt>
                <c:pt idx="51">
                  <c:v>12.433999999999999</c:v>
                </c:pt>
                <c:pt idx="52">
                  <c:v>12.783999999999999</c:v>
                </c:pt>
                <c:pt idx="53">
                  <c:v>13.133999999999999</c:v>
                </c:pt>
                <c:pt idx="54">
                  <c:v>13.483999999999998</c:v>
                </c:pt>
                <c:pt idx="55">
                  <c:v>13.833999999999998</c:v>
                </c:pt>
                <c:pt idx="56">
                  <c:v>14.183999999999999</c:v>
                </c:pt>
                <c:pt idx="57">
                  <c:v>14.533999999999999</c:v>
                </c:pt>
                <c:pt idx="58">
                  <c:v>14.883999999999997</c:v>
                </c:pt>
                <c:pt idx="59">
                  <c:v>15.233999999999998</c:v>
                </c:pt>
                <c:pt idx="60">
                  <c:v>15.584000000000001</c:v>
                </c:pt>
                <c:pt idx="61">
                  <c:v>15.815499999999998</c:v>
                </c:pt>
                <c:pt idx="62">
                  <c:v>16.047000000000001</c:v>
                </c:pt>
                <c:pt idx="63">
                  <c:v>16.278499999999998</c:v>
                </c:pt>
                <c:pt idx="64">
                  <c:v>16.510000000000002</c:v>
                </c:pt>
                <c:pt idx="65">
                  <c:v>16.741499999999998</c:v>
                </c:pt>
                <c:pt idx="66">
                  <c:v>16.972999999999999</c:v>
                </c:pt>
                <c:pt idx="67">
                  <c:v>17.204499999999996</c:v>
                </c:pt>
                <c:pt idx="68">
                  <c:v>17.436</c:v>
                </c:pt>
                <c:pt idx="69">
                  <c:v>17.667499999999997</c:v>
                </c:pt>
                <c:pt idx="70">
                  <c:v>17.899000000000001</c:v>
                </c:pt>
                <c:pt idx="71">
                  <c:v>18.079699999999999</c:v>
                </c:pt>
                <c:pt idx="72">
                  <c:v>18.260399999999997</c:v>
                </c:pt>
                <c:pt idx="73">
                  <c:v>18.441100000000002</c:v>
                </c:pt>
                <c:pt idx="74">
                  <c:v>18.6218</c:v>
                </c:pt>
                <c:pt idx="75">
                  <c:v>18.802499999999998</c:v>
                </c:pt>
                <c:pt idx="76">
                  <c:v>18.983199999999993</c:v>
                </c:pt>
                <c:pt idx="77">
                  <c:v>19.163899999999995</c:v>
                </c:pt>
                <c:pt idx="78">
                  <c:v>19.344599999999996</c:v>
                </c:pt>
                <c:pt idx="79">
                  <c:v>19.525299999999994</c:v>
                </c:pt>
                <c:pt idx="80">
                  <c:v>19.706000000000003</c:v>
                </c:pt>
                <c:pt idx="81">
                  <c:v>19.969000000000001</c:v>
                </c:pt>
                <c:pt idx="82">
                  <c:v>20.261222222222223</c:v>
                </c:pt>
                <c:pt idx="83">
                  <c:v>20.553444444444445</c:v>
                </c:pt>
                <c:pt idx="84">
                  <c:v>20.845666666666666</c:v>
                </c:pt>
                <c:pt idx="85">
                  <c:v>21.137888888888892</c:v>
                </c:pt>
                <c:pt idx="86">
                  <c:v>21.43011111111111</c:v>
                </c:pt>
                <c:pt idx="87">
                  <c:v>21.722333333333331</c:v>
                </c:pt>
                <c:pt idx="88">
                  <c:v>22.014555555555553</c:v>
                </c:pt>
                <c:pt idx="89">
                  <c:v>22.306777777777778</c:v>
                </c:pt>
                <c:pt idx="90">
                  <c:v>22.335999999999999</c:v>
                </c:pt>
                <c:pt idx="91">
                  <c:v>22.866299999999999</c:v>
                </c:pt>
                <c:pt idx="92">
                  <c:v>23.396600000000003</c:v>
                </c:pt>
                <c:pt idx="93">
                  <c:v>23.926900000000003</c:v>
                </c:pt>
                <c:pt idx="94">
                  <c:v>24.457199999999997</c:v>
                </c:pt>
                <c:pt idx="95">
                  <c:v>24.987499999999997</c:v>
                </c:pt>
                <c:pt idx="96">
                  <c:v>25.517799999999998</c:v>
                </c:pt>
                <c:pt idx="97">
                  <c:v>26.048099999999994</c:v>
                </c:pt>
                <c:pt idx="98">
                  <c:v>26.578399999999995</c:v>
                </c:pt>
                <c:pt idx="99">
                  <c:v>27.108699999999992</c:v>
                </c:pt>
                <c:pt idx="100">
                  <c:v>27.638999999999999</c:v>
                </c:pt>
                <c:pt idx="101">
                  <c:v>28.865099999999998</c:v>
                </c:pt>
                <c:pt idx="102">
                  <c:v>30.091200000000001</c:v>
                </c:pt>
                <c:pt idx="103">
                  <c:v>31.317299999999999</c:v>
                </c:pt>
                <c:pt idx="104">
                  <c:v>32.543399999999991</c:v>
                </c:pt>
                <c:pt idx="105">
                  <c:v>33.769499999999994</c:v>
                </c:pt>
                <c:pt idx="106">
                  <c:v>34.995599999999996</c:v>
                </c:pt>
                <c:pt idx="107">
                  <c:v>36.221699999999991</c:v>
                </c:pt>
                <c:pt idx="108">
                  <c:v>37.447799999999994</c:v>
                </c:pt>
                <c:pt idx="109">
                  <c:v>38.673899999999996</c:v>
                </c:pt>
                <c:pt idx="110">
                  <c:v>39.9</c:v>
                </c:pt>
                <c:pt idx="111">
                  <c:v>41.853012832200008</c:v>
                </c:pt>
                <c:pt idx="112">
                  <c:v>43.806025664400003</c:v>
                </c:pt>
                <c:pt idx="113">
                  <c:v>45.759038496600006</c:v>
                </c:pt>
                <c:pt idx="114">
                  <c:v>47.712051328800001</c:v>
                </c:pt>
                <c:pt idx="115">
                  <c:v>49.665064161000004</c:v>
                </c:pt>
                <c:pt idx="116">
                  <c:v>51.882852843999999</c:v>
                </c:pt>
                <c:pt idx="117">
                  <c:v>53.532786715999997</c:v>
                </c:pt>
                <c:pt idx="118">
                  <c:v>56.229329500000006</c:v>
                </c:pt>
                <c:pt idx="119">
                  <c:v>59.523331980999998</c:v>
                </c:pt>
                <c:pt idx="120">
                  <c:v>62.832027493999995</c:v>
                </c:pt>
                <c:pt idx="121">
                  <c:v>64.910047145999997</c:v>
                </c:pt>
                <c:pt idx="122">
                  <c:v>67.929138109999997</c:v>
                </c:pt>
                <c:pt idx="123">
                  <c:v>71.405785557000002</c:v>
                </c:pt>
                <c:pt idx="124">
                  <c:v>71.258273716000005</c:v>
                </c:pt>
                <c:pt idx="125">
                  <c:v>71.429206391999998</c:v>
                </c:pt>
                <c:pt idx="126">
                  <c:v>74.901628188999993</c:v>
                </c:pt>
                <c:pt idx="127">
                  <c:v>77.065302535000001</c:v>
                </c:pt>
                <c:pt idx="128">
                  <c:v>79.374595773999999</c:v>
                </c:pt>
                <c:pt idx="129">
                  <c:v>81.641896214000013</c:v>
                </c:pt>
                <c:pt idx="130">
                  <c:v>80.708862119999992</c:v>
                </c:pt>
                <c:pt idx="131">
                  <c:v>79.985325923000005</c:v>
                </c:pt>
                <c:pt idx="132">
                  <c:v>79.386318243999995</c:v>
                </c:pt>
                <c:pt idx="133">
                  <c:v>80.224573239999984</c:v>
                </c:pt>
                <c:pt idx="134">
                  <c:v>83.023289423000008</c:v>
                </c:pt>
                <c:pt idx="135">
                  <c:v>84.554677089999984</c:v>
                </c:pt>
                <c:pt idx="136">
                  <c:v>86.140047989999999</c:v>
                </c:pt>
                <c:pt idx="137">
                  <c:v>88.873756119999996</c:v>
                </c:pt>
                <c:pt idx="138">
                  <c:v>91.669394195999999</c:v>
                </c:pt>
                <c:pt idx="139">
                  <c:v>93.419753240000006</c:v>
                </c:pt>
                <c:pt idx="140">
                  <c:v>94.222924109999994</c:v>
                </c:pt>
                <c:pt idx="141">
                  <c:v>94.682513819999997</c:v>
                </c:pt>
                <c:pt idx="142">
                  <c:v>95.308338634999984</c:v>
                </c:pt>
                <c:pt idx="143">
                  <c:v>95.605335049999994</c:v>
                </c:pt>
                <c:pt idx="144">
                  <c:v>96.804304775999995</c:v>
                </c:pt>
                <c:pt idx="145">
                  <c:v>98.428205399999996</c:v>
                </c:pt>
                <c:pt idx="146">
                  <c:v>101.12904951499999</c:v>
                </c:pt>
                <c:pt idx="147">
                  <c:v>102.19577765</c:v>
                </c:pt>
                <c:pt idx="148">
                  <c:v>102.74034396</c:v>
                </c:pt>
                <c:pt idx="149">
                  <c:v>104.38038535999999</c:v>
                </c:pt>
                <c:pt idx="150">
                  <c:v>107.05168279</c:v>
                </c:pt>
                <c:pt idx="151">
                  <c:v>108.17913397000001</c:v>
                </c:pt>
                <c:pt idx="152">
                  <c:v>110.26592544</c:v>
                </c:pt>
                <c:pt idx="153">
                  <c:v>114.31704098</c:v>
                </c:pt>
                <c:pt idx="154">
                  <c:v>119.1523291</c:v>
                </c:pt>
                <c:pt idx="155">
                  <c:v>122.90580627</c:v>
                </c:pt>
                <c:pt idx="156">
                  <c:v>125.99092693999999</c:v>
                </c:pt>
                <c:pt idx="157">
                  <c:v>129.87493570000001</c:v>
                </c:pt>
                <c:pt idx="158">
                  <c:v>130.80644373999999</c:v>
                </c:pt>
                <c:pt idx="159">
                  <c:v>128.52008315</c:v>
                </c:pt>
                <c:pt idx="160">
                  <c:v>133.99950324</c:v>
                </c:pt>
                <c:pt idx="161">
                  <c:v>136.97200480000001</c:v>
                </c:pt>
                <c:pt idx="162">
                  <c:v>138.62706359999999</c:v>
                </c:pt>
                <c:pt idx="163">
                  <c:v>140.23515829999999</c:v>
                </c:pt>
                <c:pt idx="164">
                  <c:v>140.95344524000001</c:v>
                </c:pt>
                <c:pt idx="165">
                  <c:v>141.42134725</c:v>
                </c:pt>
                <c:pt idx="166">
                  <c:v>142.07955190000001</c:v>
                </c:pt>
                <c:pt idx="167">
                  <c:v>144.76065475999999</c:v>
                </c:pt>
                <c:pt idx="168">
                  <c:v>147.846564</c:v>
                </c:pt>
                <c:pt idx="169">
                  <c:v>148.53117080000001</c:v>
                </c:pt>
                <c:pt idx="170">
                  <c:v>141.93773060000001</c:v>
                </c:pt>
                <c:pt idx="171">
                  <c:v>148.61161270000002</c:v>
                </c:pt>
                <c:pt idx="172">
                  <c:v>150.4870612</c:v>
                </c:pt>
                <c:pt idx="173">
                  <c:v>152.65929460000001</c:v>
                </c:pt>
                <c:pt idx="174">
                  <c:v>154.03299999999999</c:v>
                </c:pt>
                <c:pt idx="175">
                  <c:v>155.75749999999996</c:v>
                </c:pt>
                <c:pt idx="176">
                  <c:v>157.482</c:v>
                </c:pt>
                <c:pt idx="177">
                  <c:v>159.20649999999998</c:v>
                </c:pt>
                <c:pt idx="178">
                  <c:v>160.93100000000001</c:v>
                </c:pt>
                <c:pt idx="179">
                  <c:v>162.65549999999999</c:v>
                </c:pt>
                <c:pt idx="180">
                  <c:v>164.37999999999997</c:v>
                </c:pt>
                <c:pt idx="181">
                  <c:v>166.1045</c:v>
                </c:pt>
                <c:pt idx="182">
                  <c:v>167.82899999999998</c:v>
                </c:pt>
                <c:pt idx="183">
                  <c:v>169.55349999999996</c:v>
                </c:pt>
                <c:pt idx="184">
                  <c:v>171.27799999999999</c:v>
                </c:pt>
                <c:pt idx="185">
                  <c:v>173.00249999999997</c:v>
                </c:pt>
                <c:pt idx="186">
                  <c:v>174.727</c:v>
                </c:pt>
                <c:pt idx="187">
                  <c:v>176.45149999999998</c:v>
                </c:pt>
                <c:pt idx="188">
                  <c:v>178.17599999999996</c:v>
                </c:pt>
                <c:pt idx="189">
                  <c:v>179.90049999999999</c:v>
                </c:pt>
                <c:pt idx="190">
                  <c:v>181.62499999999997</c:v>
                </c:pt>
                <c:pt idx="191">
                  <c:v>183.34950000000001</c:v>
                </c:pt>
                <c:pt idx="192">
                  <c:v>185.07399999999998</c:v>
                </c:pt>
                <c:pt idx="193">
                  <c:v>186.79849999999996</c:v>
                </c:pt>
                <c:pt idx="194">
                  <c:v>188.523</c:v>
                </c:pt>
                <c:pt idx="195">
                  <c:v>190.24749999999997</c:v>
                </c:pt>
                <c:pt idx="196">
                  <c:v>191.97200000000001</c:v>
                </c:pt>
                <c:pt idx="197">
                  <c:v>193.69649999999999</c:v>
                </c:pt>
                <c:pt idx="198">
                  <c:v>195.42099999999996</c:v>
                </c:pt>
                <c:pt idx="199">
                  <c:v>197.1455</c:v>
                </c:pt>
                <c:pt idx="200">
                  <c:v>198.86999999999998</c:v>
                </c:pt>
                <c:pt idx="201">
                  <c:v>200.59450000000001</c:v>
                </c:pt>
                <c:pt idx="202">
                  <c:v>202.31899999999999</c:v>
                </c:pt>
                <c:pt idx="203">
                  <c:v>204.04349999999997</c:v>
                </c:pt>
                <c:pt idx="204">
                  <c:v>205.768</c:v>
                </c:pt>
                <c:pt idx="205">
                  <c:v>207.49249999999998</c:v>
                </c:pt>
                <c:pt idx="206">
                  <c:v>209.21699999999996</c:v>
                </c:pt>
                <c:pt idx="207">
                  <c:v>210.94149999999999</c:v>
                </c:pt>
                <c:pt idx="208">
                  <c:v>212.66599999999997</c:v>
                </c:pt>
                <c:pt idx="209">
                  <c:v>214.3905</c:v>
                </c:pt>
                <c:pt idx="210">
                  <c:v>216.11499999999998</c:v>
                </c:pt>
                <c:pt idx="211">
                  <c:v>217.83949999999996</c:v>
                </c:pt>
                <c:pt idx="212">
                  <c:v>219.56399999999999</c:v>
                </c:pt>
                <c:pt idx="213">
                  <c:v>221.28849999999997</c:v>
                </c:pt>
                <c:pt idx="214">
                  <c:v>223.01300000000001</c:v>
                </c:pt>
                <c:pt idx="215">
                  <c:v>224.73749999999998</c:v>
                </c:pt>
                <c:pt idx="216">
                  <c:v>226.46199999999996</c:v>
                </c:pt>
                <c:pt idx="217">
                  <c:v>228.1865</c:v>
                </c:pt>
                <c:pt idx="218">
                  <c:v>229.91099999999997</c:v>
                </c:pt>
                <c:pt idx="219">
                  <c:v>231.63550000000001</c:v>
                </c:pt>
                <c:pt idx="220">
                  <c:v>233.35999999999999</c:v>
                </c:pt>
                <c:pt idx="221">
                  <c:v>235.08449999999996</c:v>
                </c:pt>
                <c:pt idx="222">
                  <c:v>236.809</c:v>
                </c:pt>
                <c:pt idx="223">
                  <c:v>238.53349999999998</c:v>
                </c:pt>
                <c:pt idx="224">
                  <c:v>240.25800000000001</c:v>
                </c:pt>
                <c:pt idx="225">
                  <c:v>241.98249999999999</c:v>
                </c:pt>
                <c:pt idx="226">
                  <c:v>243.70699999999997</c:v>
                </c:pt>
                <c:pt idx="227">
                  <c:v>245.4315</c:v>
                </c:pt>
                <c:pt idx="228">
                  <c:v>247.15599999999998</c:v>
                </c:pt>
                <c:pt idx="229">
                  <c:v>248.88049999999996</c:v>
                </c:pt>
                <c:pt idx="230">
                  <c:v>250.60499999999999</c:v>
                </c:pt>
                <c:pt idx="231">
                  <c:v>252.32949999999997</c:v>
                </c:pt>
                <c:pt idx="232">
                  <c:v>254.054</c:v>
                </c:pt>
                <c:pt idx="233">
                  <c:v>255.77849999999998</c:v>
                </c:pt>
                <c:pt idx="234">
                  <c:v>257.50299999999993</c:v>
                </c:pt>
                <c:pt idx="235">
                  <c:v>259.22749999999996</c:v>
                </c:pt>
                <c:pt idx="236">
                  <c:v>260.952</c:v>
                </c:pt>
                <c:pt idx="237">
                  <c:v>262.67650000000003</c:v>
                </c:pt>
                <c:pt idx="238">
                  <c:v>264.40099999999995</c:v>
                </c:pt>
                <c:pt idx="239">
                  <c:v>266.12549999999999</c:v>
                </c:pt>
                <c:pt idx="240">
                  <c:v>267.85000000000002</c:v>
                </c:pt>
                <c:pt idx="241">
                  <c:v>269.57449999999994</c:v>
                </c:pt>
                <c:pt idx="242">
                  <c:v>271.29899999999998</c:v>
                </c:pt>
                <c:pt idx="243">
                  <c:v>273.02350000000001</c:v>
                </c:pt>
                <c:pt idx="244">
                  <c:v>274.74799999999993</c:v>
                </c:pt>
                <c:pt idx="245">
                  <c:v>276.47249999999997</c:v>
                </c:pt>
                <c:pt idx="246">
                  <c:v>278.197</c:v>
                </c:pt>
                <c:pt idx="247">
                  <c:v>279.92149999999992</c:v>
                </c:pt>
                <c:pt idx="248">
                  <c:v>281.64599999999996</c:v>
                </c:pt>
                <c:pt idx="249">
                  <c:v>283.37049999999999</c:v>
                </c:pt>
                <c:pt idx="250">
                  <c:v>285.09500000000003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ED3-40F6-B459-08C87A4B1F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104847"/>
        <c:axId val="2000103407"/>
      </c:scatterChart>
      <c:valAx>
        <c:axId val="2000104847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000103407"/>
        <c:crosses val="autoZero"/>
        <c:crossBetween val="midCat"/>
      </c:valAx>
      <c:valAx>
        <c:axId val="2000103407"/>
        <c:scaling>
          <c:orientation val="minMax"/>
          <c:max val="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Fossil fuels  energy (PWh/year)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5.74139324207734E-3"/>
              <c:y val="0.131213378879451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00010484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/>
              <a:t>Traditional clean energy (TCE) </a:t>
            </a:r>
          </a:p>
          <a:p>
            <a:pPr>
              <a:defRPr sz="1400"/>
            </a:pPr>
            <a:r>
              <a:rPr lang="en-US" sz="1400"/>
              <a:t>(renewable, nuclear, hydropower)</a:t>
            </a:r>
            <a:endParaRPr lang="ja-JP" sz="1400"/>
          </a:p>
        </c:rich>
      </c:tx>
      <c:layout>
        <c:manualLayout>
          <c:xMode val="edge"/>
          <c:yMode val="edge"/>
          <c:x val="0.26797822870342553"/>
          <c:y val="0.16254326045729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4932494896584703"/>
          <c:y val="4.2083333333333355E-2"/>
          <c:w val="0.79818479726769731"/>
          <c:h val="0.8184802420530766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analys'!$C$26:$IS$26</c:f>
              <c:numCache>
                <c:formatCode>General</c:formatCode>
                <c:ptCount val="2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1.4E-3</c:v>
                </c:pt>
                <c:pt idx="32">
                  <c:v>2.8E-3</c:v>
                </c:pt>
                <c:pt idx="33">
                  <c:v>4.1999999999999997E-3</c:v>
                </c:pt>
                <c:pt idx="34">
                  <c:v>5.5999999999999999E-3</c:v>
                </c:pt>
                <c:pt idx="35">
                  <c:v>7.0000000000000001E-3</c:v>
                </c:pt>
                <c:pt idx="36">
                  <c:v>8.3999999999999995E-3</c:v>
                </c:pt>
                <c:pt idx="37">
                  <c:v>9.7999999999999997E-3</c:v>
                </c:pt>
                <c:pt idx="38">
                  <c:v>1.12E-2</c:v>
                </c:pt>
                <c:pt idx="39">
                  <c:v>1.26E-2</c:v>
                </c:pt>
                <c:pt idx="40">
                  <c:v>1.4E-2</c:v>
                </c:pt>
                <c:pt idx="41">
                  <c:v>1.43E-2</c:v>
                </c:pt>
                <c:pt idx="42">
                  <c:v>1.46E-2</c:v>
                </c:pt>
                <c:pt idx="43">
                  <c:v>1.49E-2</c:v>
                </c:pt>
                <c:pt idx="44">
                  <c:v>1.52E-2</c:v>
                </c:pt>
                <c:pt idx="45">
                  <c:v>1.55E-2</c:v>
                </c:pt>
                <c:pt idx="46">
                  <c:v>1.5800000000000002E-2</c:v>
                </c:pt>
                <c:pt idx="47">
                  <c:v>1.6100000000000003E-2</c:v>
                </c:pt>
                <c:pt idx="48">
                  <c:v>1.6400000000000005E-2</c:v>
                </c:pt>
                <c:pt idx="49">
                  <c:v>1.6700000000000007E-2</c:v>
                </c:pt>
                <c:pt idx="50">
                  <c:v>1.7000000000000001E-2</c:v>
                </c:pt>
                <c:pt idx="51">
                  <c:v>1.8600000000000002E-2</c:v>
                </c:pt>
                <c:pt idx="52">
                  <c:v>2.0200000000000003E-2</c:v>
                </c:pt>
                <c:pt idx="53">
                  <c:v>2.1800000000000003E-2</c:v>
                </c:pt>
                <c:pt idx="54">
                  <c:v>2.3400000000000004E-2</c:v>
                </c:pt>
                <c:pt idx="55">
                  <c:v>2.5000000000000005E-2</c:v>
                </c:pt>
                <c:pt idx="56">
                  <c:v>2.6600000000000006E-2</c:v>
                </c:pt>
                <c:pt idx="57">
                  <c:v>2.8200000000000006E-2</c:v>
                </c:pt>
                <c:pt idx="58">
                  <c:v>2.9800000000000007E-2</c:v>
                </c:pt>
                <c:pt idx="59">
                  <c:v>3.1400000000000004E-2</c:v>
                </c:pt>
                <c:pt idx="60">
                  <c:v>3.3000000000000002E-2</c:v>
                </c:pt>
                <c:pt idx="61">
                  <c:v>3.61E-2</c:v>
                </c:pt>
                <c:pt idx="62">
                  <c:v>3.9199999999999999E-2</c:v>
                </c:pt>
                <c:pt idx="63">
                  <c:v>4.2299999999999997E-2</c:v>
                </c:pt>
                <c:pt idx="64">
                  <c:v>4.5399999999999996E-2</c:v>
                </c:pt>
                <c:pt idx="65">
                  <c:v>4.8499999999999995E-2</c:v>
                </c:pt>
                <c:pt idx="66">
                  <c:v>5.1599999999999993E-2</c:v>
                </c:pt>
                <c:pt idx="67">
                  <c:v>5.4699999999999992E-2</c:v>
                </c:pt>
                <c:pt idx="68">
                  <c:v>5.779999999999999E-2</c:v>
                </c:pt>
                <c:pt idx="69">
                  <c:v>6.0899999999999989E-2</c:v>
                </c:pt>
                <c:pt idx="70">
                  <c:v>6.4000000000000001E-2</c:v>
                </c:pt>
                <c:pt idx="71">
                  <c:v>7.0699999999999999E-2</c:v>
                </c:pt>
                <c:pt idx="72">
                  <c:v>7.7399999999999997E-2</c:v>
                </c:pt>
                <c:pt idx="73">
                  <c:v>8.4099999999999994E-2</c:v>
                </c:pt>
                <c:pt idx="74">
                  <c:v>9.0799999999999992E-2</c:v>
                </c:pt>
                <c:pt idx="75">
                  <c:v>9.7499999999999989E-2</c:v>
                </c:pt>
                <c:pt idx="76">
                  <c:v>0.10419999999999999</c:v>
                </c:pt>
                <c:pt idx="77">
                  <c:v>0.11089999999999998</c:v>
                </c:pt>
                <c:pt idx="78">
                  <c:v>0.11759999999999998</c:v>
                </c:pt>
                <c:pt idx="79">
                  <c:v>0.12429999999999998</c:v>
                </c:pt>
                <c:pt idx="80">
                  <c:v>0.13100000000000001</c:v>
                </c:pt>
                <c:pt idx="81">
                  <c:v>0.1371</c:v>
                </c:pt>
                <c:pt idx="82">
                  <c:v>0.14387777777777777</c:v>
                </c:pt>
                <c:pt idx="83">
                  <c:v>0.15065555555555554</c:v>
                </c:pt>
                <c:pt idx="84">
                  <c:v>0.15743333333333331</c:v>
                </c:pt>
                <c:pt idx="85">
                  <c:v>0.16421111111111109</c:v>
                </c:pt>
                <c:pt idx="86">
                  <c:v>0.17098888888888886</c:v>
                </c:pt>
                <c:pt idx="87">
                  <c:v>0.17776666666666663</c:v>
                </c:pt>
                <c:pt idx="88">
                  <c:v>0.1845444444444444</c:v>
                </c:pt>
                <c:pt idx="89">
                  <c:v>0.19132222222222217</c:v>
                </c:pt>
                <c:pt idx="90">
                  <c:v>0.192</c:v>
                </c:pt>
                <c:pt idx="91">
                  <c:v>0.20610000000000001</c:v>
                </c:pt>
                <c:pt idx="92">
                  <c:v>0.22020000000000001</c:v>
                </c:pt>
                <c:pt idx="93">
                  <c:v>0.23430000000000001</c:v>
                </c:pt>
                <c:pt idx="94">
                  <c:v>0.24840000000000001</c:v>
                </c:pt>
                <c:pt idx="95">
                  <c:v>0.26250000000000001</c:v>
                </c:pt>
                <c:pt idx="96">
                  <c:v>0.27660000000000001</c:v>
                </c:pt>
                <c:pt idx="97">
                  <c:v>0.29070000000000001</c:v>
                </c:pt>
                <c:pt idx="98">
                  <c:v>0.30480000000000002</c:v>
                </c:pt>
                <c:pt idx="99">
                  <c:v>0.31890000000000002</c:v>
                </c:pt>
                <c:pt idx="100">
                  <c:v>0.33300000000000002</c:v>
                </c:pt>
                <c:pt idx="101">
                  <c:v>0.36860000000000004</c:v>
                </c:pt>
                <c:pt idx="102">
                  <c:v>0.4042</c:v>
                </c:pt>
                <c:pt idx="103">
                  <c:v>0.43979999999999997</c:v>
                </c:pt>
                <c:pt idx="104">
                  <c:v>0.47539999999999993</c:v>
                </c:pt>
                <c:pt idx="105">
                  <c:v>0.5109999999999999</c:v>
                </c:pt>
                <c:pt idx="106">
                  <c:v>0.54659999999999986</c:v>
                </c:pt>
                <c:pt idx="107">
                  <c:v>0.58219999999999983</c:v>
                </c:pt>
                <c:pt idx="108">
                  <c:v>0.61779999999999979</c:v>
                </c:pt>
                <c:pt idx="109">
                  <c:v>0.65339999999999976</c:v>
                </c:pt>
                <c:pt idx="110">
                  <c:v>0.68899999999999995</c:v>
                </c:pt>
                <c:pt idx="111">
                  <c:v>0.74815654739999993</c:v>
                </c:pt>
                <c:pt idx="112">
                  <c:v>0.80731309479999991</c:v>
                </c:pt>
                <c:pt idx="113">
                  <c:v>0.86646964219999989</c:v>
                </c:pt>
                <c:pt idx="114">
                  <c:v>0.92562618959999987</c:v>
                </c:pt>
                <c:pt idx="115">
                  <c:v>0.98478273700000007</c:v>
                </c:pt>
                <c:pt idx="116">
                  <c:v>1.0564759450000001</c:v>
                </c:pt>
                <c:pt idx="117">
                  <c:v>1.0855024180000001</c:v>
                </c:pt>
                <c:pt idx="118">
                  <c:v>1.152629508</c:v>
                </c:pt>
                <c:pt idx="119">
                  <c:v>1.22623174</c:v>
                </c:pt>
                <c:pt idx="120">
                  <c:v>1.3062292450000001</c:v>
                </c:pt>
                <c:pt idx="121">
                  <c:v>1.391958966</c:v>
                </c:pt>
                <c:pt idx="122">
                  <c:v>1.496339155</c:v>
                </c:pt>
                <c:pt idx="123">
                  <c:v>1.5675115439999998</c:v>
                </c:pt>
                <c:pt idx="124">
                  <c:v>1.7607903170000001</c:v>
                </c:pt>
                <c:pt idx="125">
                  <c:v>1.8809204639999999</c:v>
                </c:pt>
                <c:pt idx="126">
                  <c:v>1.9421014480000003</c:v>
                </c:pt>
                <c:pt idx="127">
                  <c:v>2.10774931</c:v>
                </c:pt>
                <c:pt idx="128">
                  <c:v>2.329833898</c:v>
                </c:pt>
                <c:pt idx="129">
                  <c:v>2.4485977840000004</c:v>
                </c:pt>
                <c:pt idx="130">
                  <c:v>2.5588737040000002</c:v>
                </c:pt>
                <c:pt idx="131">
                  <c:v>2.722646846</c:v>
                </c:pt>
                <c:pt idx="132">
                  <c:v>2.849925592</c:v>
                </c:pt>
                <c:pt idx="133">
                  <c:v>3.0780108049499999</c:v>
                </c:pt>
                <c:pt idx="134">
                  <c:v>3.387951962667</c:v>
                </c:pt>
                <c:pt idx="135">
                  <c:v>3.6837640236799998</c:v>
                </c:pt>
                <c:pt idx="136">
                  <c:v>3.8548120751580006</c:v>
                </c:pt>
                <c:pt idx="137">
                  <c:v>4.0303078397999998</c:v>
                </c:pt>
                <c:pt idx="138">
                  <c:v>4.2632212777599996</c:v>
                </c:pt>
                <c:pt idx="139">
                  <c:v>4.3315604399400005</c:v>
                </c:pt>
                <c:pt idx="140">
                  <c:v>4.4935983905499999</c:v>
                </c:pt>
                <c:pt idx="141">
                  <c:v>4.6529997798999991</c:v>
                </c:pt>
                <c:pt idx="142">
                  <c:v>4.6743076710999993</c:v>
                </c:pt>
                <c:pt idx="143">
                  <c:v>4.8967056964999998</c:v>
                </c:pt>
                <c:pt idx="144">
                  <c:v>4.9784932948999989</c:v>
                </c:pt>
                <c:pt idx="145">
                  <c:v>5.22361196576</c:v>
                </c:pt>
                <c:pt idx="146">
                  <c:v>5.3356175609599994</c:v>
                </c:pt>
                <c:pt idx="147">
                  <c:v>5.3856711018000007</c:v>
                </c:pt>
                <c:pt idx="148">
                  <c:v>5.463854832</c:v>
                </c:pt>
                <c:pt idx="149">
                  <c:v>5.5934490759000006</c:v>
                </c:pt>
                <c:pt idx="150">
                  <c:v>5.7096722291000006</c:v>
                </c:pt>
                <c:pt idx="151">
                  <c:v>5.7268028644999998</c:v>
                </c:pt>
                <c:pt idx="152">
                  <c:v>5.8815625415999992</c:v>
                </c:pt>
                <c:pt idx="153">
                  <c:v>5.8859898769999992</c:v>
                </c:pt>
                <c:pt idx="154">
                  <c:v>6.3046779854999997</c:v>
                </c:pt>
                <c:pt idx="155">
                  <c:v>6.5131282294999995</c:v>
                </c:pt>
                <c:pt idx="156">
                  <c:v>6.8258427657</c:v>
                </c:pt>
                <c:pt idx="157">
                  <c:v>7.0760762329999993</c:v>
                </c:pt>
                <c:pt idx="158">
                  <c:v>7.61046537</c:v>
                </c:pt>
                <c:pt idx="159">
                  <c:v>7.8048618850000002</c:v>
                </c:pt>
                <c:pt idx="160">
                  <c:v>8.3424041750000004</c:v>
                </c:pt>
                <c:pt idx="161">
                  <c:v>8.5076198499999993</c:v>
                </c:pt>
                <c:pt idx="162">
                  <c:v>8.6913361699999996</c:v>
                </c:pt>
                <c:pt idx="163">
                  <c:v>9.1600992200000011</c:v>
                </c:pt>
                <c:pt idx="164">
                  <c:v>9.5722033199999998</c:v>
                </c:pt>
                <c:pt idx="165">
                  <c:v>9.88900252</c:v>
                </c:pt>
                <c:pt idx="166">
                  <c:v>10.357429849999999</c:v>
                </c:pt>
                <c:pt idx="167">
                  <c:v>10.798519079999998</c:v>
                </c:pt>
                <c:pt idx="168">
                  <c:v>11.446915599999999</c:v>
                </c:pt>
                <c:pt idx="169">
                  <c:v>12.070001489999999</c:v>
                </c:pt>
                <c:pt idx="170">
                  <c:v>12.341465000000001</c:v>
                </c:pt>
                <c:pt idx="171">
                  <c:v>13.020853199999999</c:v>
                </c:pt>
                <c:pt idx="172">
                  <c:v>13.596182500000001</c:v>
                </c:pt>
                <c:pt idx="173">
                  <c:v>14.361302250000001</c:v>
                </c:pt>
                <c:pt idx="174">
                  <c:v>15.064968799999994</c:v>
                </c:pt>
                <c:pt idx="175">
                  <c:v>15.443181249999993</c:v>
                </c:pt>
                <c:pt idx="176">
                  <c:v>15.830668799999993</c:v>
                </c:pt>
                <c:pt idx="177">
                  <c:v>16.227582049999995</c:v>
                </c:pt>
                <c:pt idx="178">
                  <c:v>16.634072799999988</c:v>
                </c:pt>
                <c:pt idx="179">
                  <c:v>17.050294049999994</c:v>
                </c:pt>
                <c:pt idx="180">
                  <c:v>17.476399999999991</c:v>
                </c:pt>
                <c:pt idx="181">
                  <c:v>17.912546049999989</c:v>
                </c:pt>
                <c:pt idx="182">
                  <c:v>18.358888799999988</c:v>
                </c:pt>
                <c:pt idx="183">
                  <c:v>18.815586049999993</c:v>
                </c:pt>
                <c:pt idx="184">
                  <c:v>19.282796799999989</c:v>
                </c:pt>
                <c:pt idx="185">
                  <c:v>19.76068124999999</c:v>
                </c:pt>
                <c:pt idx="186">
                  <c:v>20.249400799999989</c:v>
                </c:pt>
                <c:pt idx="187">
                  <c:v>20.749118049999993</c:v>
                </c:pt>
                <c:pt idx="188">
                  <c:v>21.259996799999996</c:v>
                </c:pt>
                <c:pt idx="189">
                  <c:v>21.782202049999992</c:v>
                </c:pt>
                <c:pt idx="190">
                  <c:v>22.315899999999996</c:v>
                </c:pt>
                <c:pt idx="191">
                  <c:v>22.861258049999982</c:v>
                </c:pt>
                <c:pt idx="192">
                  <c:v>23.418444800000003</c:v>
                </c:pt>
                <c:pt idx="193">
                  <c:v>23.987630049999982</c:v>
                </c:pt>
                <c:pt idx="194">
                  <c:v>24.568984799999996</c:v>
                </c:pt>
                <c:pt idx="195">
                  <c:v>25.162681249999988</c:v>
                </c:pt>
                <c:pt idx="196">
                  <c:v>25.768892799999993</c:v>
                </c:pt>
                <c:pt idx="197">
                  <c:v>26.387794049999986</c:v>
                </c:pt>
                <c:pt idx="198">
                  <c:v>27.019560799999979</c:v>
                </c:pt>
                <c:pt idx="199">
                  <c:v>27.664370049999985</c:v>
                </c:pt>
                <c:pt idx="200">
                  <c:v>28.322400000000002</c:v>
                </c:pt>
                <c:pt idx="201">
                  <c:v>28.993830049999985</c:v>
                </c:pt>
                <c:pt idx="202">
                  <c:v>29.6788408</c:v>
                </c:pt>
                <c:pt idx="203">
                  <c:v>30.37761404999998</c:v>
                </c:pt>
                <c:pt idx="204">
                  <c:v>31.090332799999988</c:v>
                </c:pt>
                <c:pt idx="205">
                  <c:v>31.817181249999994</c:v>
                </c:pt>
                <c:pt idx="206">
                  <c:v>32.5583448</c:v>
                </c:pt>
                <c:pt idx="207">
                  <c:v>33.314010049999979</c:v>
                </c:pt>
                <c:pt idx="208">
                  <c:v>34.084364799999982</c:v>
                </c:pt>
                <c:pt idx="209">
                  <c:v>34.869598049999986</c:v>
                </c:pt>
                <c:pt idx="210">
                  <c:v>35.669899999999984</c:v>
                </c:pt>
                <c:pt idx="211">
                  <c:v>36.485462049999981</c:v>
                </c:pt>
                <c:pt idx="212">
                  <c:v>37.316476799999975</c:v>
                </c:pt>
                <c:pt idx="213">
                  <c:v>38.163138049999972</c:v>
                </c:pt>
                <c:pt idx="214">
                  <c:v>39.025640799999984</c:v>
                </c:pt>
                <c:pt idx="215">
                  <c:v>39.904181249999993</c:v>
                </c:pt>
                <c:pt idx="216">
                  <c:v>40.798956799999992</c:v>
                </c:pt>
                <c:pt idx="217">
                  <c:v>41.710166049999991</c:v>
                </c:pt>
                <c:pt idx="218">
                  <c:v>42.638008799999987</c:v>
                </c:pt>
                <c:pt idx="219">
                  <c:v>43.582686049999971</c:v>
                </c:pt>
                <c:pt idx="220">
                  <c:v>44.544399999999996</c:v>
                </c:pt>
                <c:pt idx="221">
                  <c:v>45.52335404999998</c:v>
                </c:pt>
                <c:pt idx="222">
                  <c:v>46.519752799999992</c:v>
                </c:pt>
                <c:pt idx="223">
                  <c:v>47.53380204999997</c:v>
                </c:pt>
                <c:pt idx="224">
                  <c:v>48.565708799999975</c:v>
                </c:pt>
                <c:pt idx="225">
                  <c:v>49.61568124999998</c:v>
                </c:pt>
                <c:pt idx="226">
                  <c:v>50.683928799999983</c:v>
                </c:pt>
                <c:pt idx="227">
                  <c:v>51.770662049999991</c:v>
                </c:pt>
                <c:pt idx="228">
                  <c:v>52.876092799999981</c:v>
                </c:pt>
                <c:pt idx="229">
                  <c:v>54.000434049999974</c:v>
                </c:pt>
                <c:pt idx="230">
                  <c:v>55.143899999999988</c:v>
                </c:pt>
                <c:pt idx="231">
                  <c:v>56.306706049999981</c:v>
                </c:pt>
                <c:pt idx="232">
                  <c:v>57.489068799999991</c:v>
                </c:pt>
                <c:pt idx="233">
                  <c:v>58.69120604999997</c:v>
                </c:pt>
                <c:pt idx="234">
                  <c:v>59.913336799999982</c:v>
                </c:pt>
                <c:pt idx="235">
                  <c:v>61.155681249999979</c:v>
                </c:pt>
                <c:pt idx="236">
                  <c:v>62.418460799999984</c:v>
                </c:pt>
                <c:pt idx="237">
                  <c:v>63.701898049999976</c:v>
                </c:pt>
                <c:pt idx="238">
                  <c:v>65.00621679999999</c:v>
                </c:pt>
                <c:pt idx="239">
                  <c:v>66.331642049999985</c:v>
                </c:pt>
                <c:pt idx="240">
                  <c:v>67.678399999999996</c:v>
                </c:pt>
                <c:pt idx="241">
                  <c:v>69.046718049999996</c:v>
                </c:pt>
                <c:pt idx="242">
                  <c:v>70.436824799999982</c:v>
                </c:pt>
                <c:pt idx="243">
                  <c:v>71.848950049999999</c:v>
                </c:pt>
                <c:pt idx="244">
                  <c:v>73.283324799999974</c:v>
                </c:pt>
                <c:pt idx="245">
                  <c:v>74.740181249999992</c:v>
                </c:pt>
                <c:pt idx="246">
                  <c:v>76.219752799999995</c:v>
                </c:pt>
                <c:pt idx="247">
                  <c:v>77.722274049999967</c:v>
                </c:pt>
                <c:pt idx="248">
                  <c:v>79.247980799999979</c:v>
                </c:pt>
                <c:pt idx="249">
                  <c:v>80.797110049999958</c:v>
                </c:pt>
                <c:pt idx="250">
                  <c:v>82.369900000000001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5C3-4122-B311-D085D55B8D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00073167"/>
        <c:axId val="2000089967"/>
      </c:scatterChart>
      <c:valAx>
        <c:axId val="2000073167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000089967"/>
        <c:crosses val="autoZero"/>
        <c:crossBetween val="midCat"/>
        <c:majorUnit val="50"/>
      </c:valAx>
      <c:valAx>
        <c:axId val="200008996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Traditional clean energy (PWh/year)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4.9860017497812773E-3"/>
              <c:y val="5.8337343248760574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000073167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/>
              <a:t>N</a:t>
            </a:r>
            <a:r>
              <a:rPr lang="en-US" sz="1400" baseline="-25000"/>
              <a:t>2</a:t>
            </a:r>
            <a:r>
              <a:rPr lang="en-US" sz="1400"/>
              <a:t>O in 1850</a:t>
            </a:r>
            <a:r>
              <a:rPr lang="ja-JP" sz="1400"/>
              <a:t>－</a:t>
            </a:r>
            <a:r>
              <a:rPr lang="en-US" sz="1400"/>
              <a:t>2100 forecast</a:t>
            </a:r>
            <a:endParaRPr lang="ja-JP" sz="1400"/>
          </a:p>
        </c:rich>
      </c:tx>
      <c:layout>
        <c:manualLayout>
          <c:xMode val="edge"/>
          <c:yMode val="edge"/>
          <c:x val="0.27341858323128559"/>
          <c:y val="0.128638778737021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504221674485234"/>
          <c:y val="2.843051555971831E-2"/>
          <c:w val="0.82360457773391194"/>
          <c:h val="0.8385636259875480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analys'!$C$5:$IS$5</c:f>
              <c:numCache>
                <c:formatCode>General</c:formatCode>
                <c:ptCount val="251"/>
                <c:pt idx="0">
                  <c:v>0.13808556999999999</c:v>
                </c:pt>
                <c:pt idx="1">
                  <c:v>0.14062964999999999</c:v>
                </c:pt>
                <c:pt idx="2">
                  <c:v>0.14311646</c:v>
                </c:pt>
                <c:pt idx="3">
                  <c:v>0.14551058</c:v>
                </c:pt>
                <c:pt idx="4">
                  <c:v>0.14777656</c:v>
                </c:pt>
                <c:pt idx="5">
                  <c:v>0.14987893999999999</c:v>
                </c:pt>
                <c:pt idx="6">
                  <c:v>0.15178232</c:v>
                </c:pt>
                <c:pt idx="7">
                  <c:v>0.15345126000000001</c:v>
                </c:pt>
                <c:pt idx="8">
                  <c:v>0.1548503</c:v>
                </c:pt>
                <c:pt idx="9">
                  <c:v>0.15594405</c:v>
                </c:pt>
                <c:pt idx="10">
                  <c:v>0.15669701999999999</c:v>
                </c:pt>
                <c:pt idx="11">
                  <c:v>0.15723582</c:v>
                </c:pt>
                <c:pt idx="12">
                  <c:v>0.15772001999999999</c:v>
                </c:pt>
                <c:pt idx="13">
                  <c:v>0.15816364999999999</c:v>
                </c:pt>
                <c:pt idx="14">
                  <c:v>0.15858074999999999</c:v>
                </c:pt>
                <c:pt idx="15">
                  <c:v>0.15898539</c:v>
                </c:pt>
                <c:pt idx="16">
                  <c:v>0.15939162000000001</c:v>
                </c:pt>
                <c:pt idx="17">
                  <c:v>0.15981345999999999</c:v>
                </c:pt>
                <c:pt idx="18">
                  <c:v>0.16026493999999999</c:v>
                </c:pt>
                <c:pt idx="19">
                  <c:v>0.16076018</c:v>
                </c:pt>
                <c:pt idx="20">
                  <c:v>0.16131313999999999</c:v>
                </c:pt>
                <c:pt idx="21">
                  <c:v>0.16369967999999999</c:v>
                </c:pt>
                <c:pt idx="22">
                  <c:v>0.16920466000000001</c:v>
                </c:pt>
                <c:pt idx="23">
                  <c:v>0.17710576</c:v>
                </c:pt>
                <c:pt idx="24">
                  <c:v>0.18668071999999999</c:v>
                </c:pt>
                <c:pt idx="25">
                  <c:v>0.19720725</c:v>
                </c:pt>
                <c:pt idx="26">
                  <c:v>0.20796298999999999</c:v>
                </c:pt>
                <c:pt idx="27">
                  <c:v>0.21822568000000001</c:v>
                </c:pt>
                <c:pt idx="28">
                  <c:v>0.22727301999999999</c:v>
                </c:pt>
                <c:pt idx="29">
                  <c:v>0.23438271999999999</c:v>
                </c:pt>
                <c:pt idx="30">
                  <c:v>0.23883245</c:v>
                </c:pt>
                <c:pt idx="31">
                  <c:v>0.24149576</c:v>
                </c:pt>
                <c:pt idx="32">
                  <c:v>0.24377868999999999</c:v>
                </c:pt>
                <c:pt idx="33">
                  <c:v>0.24575775999999999</c:v>
                </c:pt>
                <c:pt idx="34">
                  <c:v>0.24750939999999999</c:v>
                </c:pt>
                <c:pt idx="35">
                  <c:v>0.24911014000000001</c:v>
                </c:pt>
                <c:pt idx="36">
                  <c:v>0.25063643000000002</c:v>
                </c:pt>
                <c:pt idx="37">
                  <c:v>0.25216474999999999</c:v>
                </c:pt>
                <c:pt idx="38">
                  <c:v>0.25377158</c:v>
                </c:pt>
                <c:pt idx="39">
                  <c:v>0.25553342000000001</c:v>
                </c:pt>
                <c:pt idx="40">
                  <c:v>0.26558098000000002</c:v>
                </c:pt>
                <c:pt idx="41">
                  <c:v>0.26866547000000002</c:v>
                </c:pt>
                <c:pt idx="42">
                  <c:v>0.27188422000000001</c:v>
                </c:pt>
                <c:pt idx="43">
                  <c:v>0.27519312000000001</c:v>
                </c:pt>
                <c:pt idx="44">
                  <c:v>0.27854815999999999</c:v>
                </c:pt>
                <c:pt idx="45">
                  <c:v>0.28190530000000003</c:v>
                </c:pt>
                <c:pt idx="46">
                  <c:v>0.28522048</c:v>
                </c:pt>
                <c:pt idx="47">
                  <c:v>0.28844973000000002</c:v>
                </c:pt>
                <c:pt idx="48">
                  <c:v>0.2915489</c:v>
                </c:pt>
                <c:pt idx="49">
                  <c:v>0.29447400000000001</c:v>
                </c:pt>
                <c:pt idx="50">
                  <c:v>0.29718095999999999</c:v>
                </c:pt>
                <c:pt idx="51">
                  <c:v>0.30002355000000003</c:v>
                </c:pt>
                <c:pt idx="52">
                  <c:v>0.30331888000000001</c:v>
                </c:pt>
                <c:pt idx="53">
                  <c:v>0.30696800000000002</c:v>
                </c:pt>
                <c:pt idx="54">
                  <c:v>0.31087209999999998</c:v>
                </c:pt>
                <c:pt idx="55">
                  <c:v>0.3149323</c:v>
                </c:pt>
                <c:pt idx="56">
                  <c:v>0.31904962999999997</c:v>
                </c:pt>
                <c:pt idx="57">
                  <c:v>0.32312521999999999</c:v>
                </c:pt>
                <c:pt idx="58">
                  <c:v>0.32706025999999999</c:v>
                </c:pt>
                <c:pt idx="59">
                  <c:v>0.33075574000000002</c:v>
                </c:pt>
                <c:pt idx="60">
                  <c:v>0.33411289999999999</c:v>
                </c:pt>
                <c:pt idx="61">
                  <c:v>0.33799728000000001</c:v>
                </c:pt>
                <c:pt idx="62">
                  <c:v>0.3431573</c:v>
                </c:pt>
                <c:pt idx="63">
                  <c:v>0.34931826999999999</c:v>
                </c:pt>
                <c:pt idx="64">
                  <c:v>0.3562053</c:v>
                </c:pt>
                <c:pt idx="65">
                  <c:v>0.36354377999999998</c:v>
                </c:pt>
                <c:pt idx="66">
                  <c:v>0.37105874999999999</c:v>
                </c:pt>
                <c:pt idx="67">
                  <c:v>0.37847554999999999</c:v>
                </c:pt>
                <c:pt idx="68">
                  <c:v>0.38551945999999998</c:v>
                </c:pt>
                <c:pt idx="69">
                  <c:v>0.39191552000000002</c:v>
                </c:pt>
                <c:pt idx="70">
                  <c:v>0.39738915000000002</c:v>
                </c:pt>
                <c:pt idx="71">
                  <c:v>0.40257290000000001</c:v>
                </c:pt>
                <c:pt idx="72">
                  <c:v>0.40817253999999997</c:v>
                </c:pt>
                <c:pt idx="73">
                  <c:v>0.41402287999999998</c:v>
                </c:pt>
                <c:pt idx="74">
                  <c:v>0.41995874999999999</c:v>
                </c:pt>
                <c:pt idx="75">
                  <c:v>0.42581507000000002</c:v>
                </c:pt>
                <c:pt idx="76">
                  <c:v>0.43142652999999997</c:v>
                </c:pt>
                <c:pt idx="77">
                  <c:v>0.43662813</c:v>
                </c:pt>
                <c:pt idx="78">
                  <c:v>0.44125449999999999</c:v>
                </c:pt>
                <c:pt idx="79">
                  <c:v>0.44514067000000002</c:v>
                </c:pt>
                <c:pt idx="80">
                  <c:v>0.44812138000000001</c:v>
                </c:pt>
                <c:pt idx="81">
                  <c:v>0.45054623999999999</c:v>
                </c:pt>
                <c:pt idx="82">
                  <c:v>0.45293573999999998</c:v>
                </c:pt>
                <c:pt idx="83">
                  <c:v>0.45538106</c:v>
                </c:pt>
                <c:pt idx="84">
                  <c:v>0.45797315</c:v>
                </c:pt>
                <c:pt idx="85">
                  <c:v>0.46080314</c:v>
                </c:pt>
                <c:pt idx="86">
                  <c:v>0.46396224000000003</c:v>
                </c:pt>
                <c:pt idx="87">
                  <c:v>0.46754138000000001</c:v>
                </c:pt>
                <c:pt idx="88">
                  <c:v>0.47163165000000001</c:v>
                </c:pt>
                <c:pt idx="89">
                  <c:v>0.47632426</c:v>
                </c:pt>
                <c:pt idx="90">
                  <c:v>0.48171024000000001</c:v>
                </c:pt>
                <c:pt idx="91">
                  <c:v>0.49950662000000001</c:v>
                </c:pt>
                <c:pt idx="92">
                  <c:v>0.53808453999999994</c:v>
                </c:pt>
                <c:pt idx="93">
                  <c:v>0.5925163</c:v>
                </c:pt>
                <c:pt idx="94">
                  <c:v>0.65787390000000001</c:v>
                </c:pt>
                <c:pt idx="95">
                  <c:v>0.72922975999999995</c:v>
                </c:pt>
                <c:pt idx="96">
                  <c:v>0.80165580000000003</c:v>
                </c:pt>
                <c:pt idx="97">
                  <c:v>0.87022463999999999</c:v>
                </c:pt>
                <c:pt idx="98">
                  <c:v>0.93000799999999995</c:v>
                </c:pt>
                <c:pt idx="99">
                  <c:v>0.97607845999999998</c:v>
                </c:pt>
                <c:pt idx="100">
                  <c:v>1.0035080000000001</c:v>
                </c:pt>
                <c:pt idx="101">
                  <c:v>1.0204934000000001</c:v>
                </c:pt>
                <c:pt idx="102">
                  <c:v>1.03858016</c:v>
                </c:pt>
                <c:pt idx="103">
                  <c:v>1.0578637</c:v>
                </c:pt>
                <c:pt idx="104">
                  <c:v>1.0784392</c:v>
                </c:pt>
                <c:pt idx="105">
                  <c:v>1.1004018</c:v>
                </c:pt>
                <c:pt idx="106">
                  <c:v>1.123847</c:v>
                </c:pt>
                <c:pt idx="107">
                  <c:v>1.1488703</c:v>
                </c:pt>
                <c:pt idx="108">
                  <c:v>1.1755666</c:v>
                </c:pt>
                <c:pt idx="109">
                  <c:v>1.2040312</c:v>
                </c:pt>
                <c:pt idx="110">
                  <c:v>1.2343599000000001</c:v>
                </c:pt>
                <c:pt idx="111">
                  <c:v>1.3064211999999999</c:v>
                </c:pt>
                <c:pt idx="112">
                  <c:v>1.3513199</c:v>
                </c:pt>
                <c:pt idx="113">
                  <c:v>1.3955791</c:v>
                </c:pt>
                <c:pt idx="114">
                  <c:v>1.4456084</c:v>
                </c:pt>
                <c:pt idx="115">
                  <c:v>1.5023953999999999</c:v>
                </c:pt>
                <c:pt idx="116">
                  <c:v>1.5659358999999999</c:v>
                </c:pt>
                <c:pt idx="117">
                  <c:v>1.6224447</c:v>
                </c:pt>
                <c:pt idx="118">
                  <c:v>1.6740689</c:v>
                </c:pt>
                <c:pt idx="119">
                  <c:v>1.7133993999999999</c:v>
                </c:pt>
                <c:pt idx="120">
                  <c:v>1.733136</c:v>
                </c:pt>
                <c:pt idx="121">
                  <c:v>1.7217484999999999</c:v>
                </c:pt>
                <c:pt idx="122">
                  <c:v>1.7813815</c:v>
                </c:pt>
                <c:pt idx="123">
                  <c:v>1.8383483</c:v>
                </c:pt>
                <c:pt idx="124">
                  <c:v>1.8537338000000001</c:v>
                </c:pt>
                <c:pt idx="125">
                  <c:v>1.9092741</c:v>
                </c:pt>
                <c:pt idx="126">
                  <c:v>1.9608627999999999</c:v>
                </c:pt>
                <c:pt idx="127">
                  <c:v>2.0051451</c:v>
                </c:pt>
                <c:pt idx="128">
                  <c:v>2.0454002999999998</c:v>
                </c:pt>
                <c:pt idx="129">
                  <c:v>2.1020527000000002</c:v>
                </c:pt>
                <c:pt idx="130">
                  <c:v>2.1149925999999999</c:v>
                </c:pt>
                <c:pt idx="131">
                  <c:v>2.0686333000000001</c:v>
                </c:pt>
                <c:pt idx="132">
                  <c:v>2.1083181</c:v>
                </c:pt>
                <c:pt idx="133">
                  <c:v>2.1467893999999998</c:v>
                </c:pt>
                <c:pt idx="134">
                  <c:v>2.1594916</c:v>
                </c:pt>
                <c:pt idx="135">
                  <c:v>2.1596744000000001</c:v>
                </c:pt>
                <c:pt idx="136">
                  <c:v>2.1650483</c:v>
                </c:pt>
                <c:pt idx="137">
                  <c:v>2.2112259000000001</c:v>
                </c:pt>
                <c:pt idx="138">
                  <c:v>2.2039377999999998</c:v>
                </c:pt>
                <c:pt idx="139">
                  <c:v>2.2272259999999999</c:v>
                </c:pt>
                <c:pt idx="140">
                  <c:v>2.235833</c:v>
                </c:pt>
                <c:pt idx="141">
                  <c:v>2.2154468</c:v>
                </c:pt>
                <c:pt idx="142">
                  <c:v>2.2314908</c:v>
                </c:pt>
                <c:pt idx="143">
                  <c:v>2.2152319999999999</c:v>
                </c:pt>
                <c:pt idx="144">
                  <c:v>2.2544876</c:v>
                </c:pt>
                <c:pt idx="145">
                  <c:v>2.3178939999999999</c:v>
                </c:pt>
                <c:pt idx="146">
                  <c:v>2.3654397</c:v>
                </c:pt>
                <c:pt idx="147">
                  <c:v>2.3450327</c:v>
                </c:pt>
                <c:pt idx="148">
                  <c:v>2.3607537000000001</c:v>
                </c:pt>
                <c:pt idx="149">
                  <c:v>2.3740505999999999</c:v>
                </c:pt>
                <c:pt idx="150">
                  <c:v>2.3582586999999999</c:v>
                </c:pt>
                <c:pt idx="151">
                  <c:v>2.3688297</c:v>
                </c:pt>
                <c:pt idx="152">
                  <c:v>2.4045412000000002</c:v>
                </c:pt>
                <c:pt idx="153">
                  <c:v>2.4193343999999999</c:v>
                </c:pt>
                <c:pt idx="154">
                  <c:v>2.5010089999999998</c:v>
                </c:pt>
                <c:pt idx="155">
                  <c:v>2.5233555999999999</c:v>
                </c:pt>
                <c:pt idx="156">
                  <c:v>2.563218</c:v>
                </c:pt>
                <c:pt idx="157">
                  <c:v>2.63733</c:v>
                </c:pt>
                <c:pt idx="158">
                  <c:v>2.6095408999999998</c:v>
                </c:pt>
                <c:pt idx="159">
                  <c:v>2.5800722</c:v>
                </c:pt>
                <c:pt idx="160">
                  <c:v>2.6395862999999999</c:v>
                </c:pt>
                <c:pt idx="161">
                  <c:v>2.7389290000000002</c:v>
                </c:pt>
                <c:pt idx="162">
                  <c:v>2.7669915999999999</c:v>
                </c:pt>
                <c:pt idx="163">
                  <c:v>2.7544914</c:v>
                </c:pt>
                <c:pt idx="164">
                  <c:v>2.7879795000000001</c:v>
                </c:pt>
                <c:pt idx="165">
                  <c:v>2.7943699999999998</c:v>
                </c:pt>
                <c:pt idx="166">
                  <c:v>2.8119070000000002</c:v>
                </c:pt>
                <c:pt idx="167">
                  <c:v>2.8695004000000002</c:v>
                </c:pt>
                <c:pt idx="168">
                  <c:v>2.8655436999999999</c:v>
                </c:pt>
                <c:pt idx="169">
                  <c:v>2.8526012999999999</c:v>
                </c:pt>
                <c:pt idx="170">
                  <c:v>2.9017333999999999</c:v>
                </c:pt>
                <c:pt idx="171">
                  <c:v>2.9432741999999998</c:v>
                </c:pt>
                <c:pt idx="172">
                  <c:v>2.9698278</c:v>
                </c:pt>
                <c:pt idx="173">
                  <c:v>2.9944999999999951</c:v>
                </c:pt>
                <c:pt idx="174">
                  <c:v>3.0159999999999982</c:v>
                </c:pt>
                <c:pt idx="175">
                  <c:v>3.0374999999999943</c:v>
                </c:pt>
                <c:pt idx="176">
                  <c:v>3.0589999999999975</c:v>
                </c:pt>
                <c:pt idx="177">
                  <c:v>3.0804999999999936</c:v>
                </c:pt>
                <c:pt idx="178">
                  <c:v>3.1019999999999968</c:v>
                </c:pt>
                <c:pt idx="179">
                  <c:v>3.1234999999999999</c:v>
                </c:pt>
                <c:pt idx="180">
                  <c:v>3.144999999999996</c:v>
                </c:pt>
                <c:pt idx="181">
                  <c:v>3.1664999999999992</c:v>
                </c:pt>
                <c:pt idx="182">
                  <c:v>3.1879999999999953</c:v>
                </c:pt>
                <c:pt idx="183">
                  <c:v>3.2094999999999985</c:v>
                </c:pt>
                <c:pt idx="184">
                  <c:v>3.2309999999999945</c:v>
                </c:pt>
                <c:pt idx="185">
                  <c:v>3.2524999999999977</c:v>
                </c:pt>
                <c:pt idx="186">
                  <c:v>3.2739999999999938</c:v>
                </c:pt>
                <c:pt idx="187">
                  <c:v>3.295499999999997</c:v>
                </c:pt>
                <c:pt idx="188">
                  <c:v>3.3169999999999931</c:v>
                </c:pt>
                <c:pt idx="189">
                  <c:v>3.3384999999999962</c:v>
                </c:pt>
                <c:pt idx="190">
                  <c:v>3.3599999999999994</c:v>
                </c:pt>
                <c:pt idx="191">
                  <c:v>3.3814999999999955</c:v>
                </c:pt>
                <c:pt idx="192">
                  <c:v>3.4029999999999987</c:v>
                </c:pt>
                <c:pt idx="193">
                  <c:v>3.4244999999999948</c:v>
                </c:pt>
                <c:pt idx="194">
                  <c:v>3.445999999999998</c:v>
                </c:pt>
                <c:pt idx="195">
                  <c:v>3.467499999999994</c:v>
                </c:pt>
                <c:pt idx="196">
                  <c:v>3.4889999999999972</c:v>
                </c:pt>
                <c:pt idx="197">
                  <c:v>3.5104999999999933</c:v>
                </c:pt>
                <c:pt idx="198">
                  <c:v>3.5319999999999965</c:v>
                </c:pt>
                <c:pt idx="199">
                  <c:v>3.5534999999999997</c:v>
                </c:pt>
                <c:pt idx="200">
                  <c:v>3.5749999999999957</c:v>
                </c:pt>
                <c:pt idx="201">
                  <c:v>3.5964999999999989</c:v>
                </c:pt>
                <c:pt idx="202">
                  <c:v>3.617999999999995</c:v>
                </c:pt>
                <c:pt idx="203">
                  <c:v>3.6394999999999982</c:v>
                </c:pt>
                <c:pt idx="204">
                  <c:v>3.6609999999999943</c:v>
                </c:pt>
                <c:pt idx="205">
                  <c:v>3.6824999999999974</c:v>
                </c:pt>
                <c:pt idx="206">
                  <c:v>3.7039999999999935</c:v>
                </c:pt>
                <c:pt idx="207">
                  <c:v>3.7254999999999967</c:v>
                </c:pt>
                <c:pt idx="208">
                  <c:v>3.7469999999999999</c:v>
                </c:pt>
                <c:pt idx="209">
                  <c:v>3.768499999999996</c:v>
                </c:pt>
                <c:pt idx="210">
                  <c:v>3.7899999999999991</c:v>
                </c:pt>
                <c:pt idx="211">
                  <c:v>3.8114999999999952</c:v>
                </c:pt>
                <c:pt idx="212">
                  <c:v>3.8329999999999984</c:v>
                </c:pt>
                <c:pt idx="213">
                  <c:v>3.8544999999999945</c:v>
                </c:pt>
                <c:pt idx="214">
                  <c:v>3.8759999999999977</c:v>
                </c:pt>
                <c:pt idx="215">
                  <c:v>3.8974999999999937</c:v>
                </c:pt>
                <c:pt idx="216">
                  <c:v>3.9189999999999969</c:v>
                </c:pt>
                <c:pt idx="217">
                  <c:v>3.940499999999993</c:v>
                </c:pt>
                <c:pt idx="218">
                  <c:v>3.9619999999999962</c:v>
                </c:pt>
                <c:pt idx="219">
                  <c:v>3.9834999999999994</c:v>
                </c:pt>
                <c:pt idx="220">
                  <c:v>4.0049999999999955</c:v>
                </c:pt>
                <c:pt idx="221">
                  <c:v>4.0264999999999986</c:v>
                </c:pt>
                <c:pt idx="222">
                  <c:v>4.0479999999999947</c:v>
                </c:pt>
                <c:pt idx="223">
                  <c:v>4.0694999999999979</c:v>
                </c:pt>
                <c:pt idx="224">
                  <c:v>4.090999999999994</c:v>
                </c:pt>
                <c:pt idx="225">
                  <c:v>4.1124999999999972</c:v>
                </c:pt>
                <c:pt idx="226">
                  <c:v>4.1339999999999932</c:v>
                </c:pt>
                <c:pt idx="227">
                  <c:v>4.1554999999999964</c:v>
                </c:pt>
                <c:pt idx="228">
                  <c:v>4.1769999999999996</c:v>
                </c:pt>
                <c:pt idx="229">
                  <c:v>4.1984999999999957</c:v>
                </c:pt>
                <c:pt idx="230">
                  <c:v>4.2199999999999989</c:v>
                </c:pt>
                <c:pt idx="231">
                  <c:v>4.2414999999999949</c:v>
                </c:pt>
                <c:pt idx="232">
                  <c:v>4.2629999999999981</c:v>
                </c:pt>
                <c:pt idx="233">
                  <c:v>4.2844999999999942</c:v>
                </c:pt>
                <c:pt idx="234">
                  <c:v>4.3059999999999974</c:v>
                </c:pt>
                <c:pt idx="235">
                  <c:v>4.3274999999999935</c:v>
                </c:pt>
                <c:pt idx="236">
                  <c:v>4.3489999999999966</c:v>
                </c:pt>
                <c:pt idx="237">
                  <c:v>4.3704999999999998</c:v>
                </c:pt>
                <c:pt idx="238">
                  <c:v>4.3919999999999959</c:v>
                </c:pt>
                <c:pt idx="239">
                  <c:v>4.4134999999999991</c:v>
                </c:pt>
                <c:pt idx="240">
                  <c:v>4.4349999999999952</c:v>
                </c:pt>
                <c:pt idx="241">
                  <c:v>4.4564999999999984</c:v>
                </c:pt>
                <c:pt idx="242">
                  <c:v>4.4779999999999944</c:v>
                </c:pt>
                <c:pt idx="243">
                  <c:v>4.4994999999999976</c:v>
                </c:pt>
                <c:pt idx="244">
                  <c:v>4.5209999999999937</c:v>
                </c:pt>
                <c:pt idx="245">
                  <c:v>4.5424999999999969</c:v>
                </c:pt>
                <c:pt idx="246">
                  <c:v>4.563999999999993</c:v>
                </c:pt>
                <c:pt idx="247">
                  <c:v>4.5854999999999961</c:v>
                </c:pt>
                <c:pt idx="248">
                  <c:v>4.6069999999999993</c:v>
                </c:pt>
                <c:pt idx="249">
                  <c:v>4.6284999999999954</c:v>
                </c:pt>
                <c:pt idx="250">
                  <c:v>4.6499999999999986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8E-4492-B31C-5397BEFB9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5358575"/>
        <c:axId val="405357135"/>
      </c:scatterChart>
      <c:valAx>
        <c:axId val="405358575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405357135"/>
        <c:crosses val="autoZero"/>
        <c:crossBetween val="midCat"/>
      </c:valAx>
      <c:valAx>
        <c:axId val="405357135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/>
                  <a:t>Annual N</a:t>
                </a:r>
                <a:r>
                  <a:rPr lang="en-US" sz="1300" baseline="-25000"/>
                  <a:t>2</a:t>
                </a:r>
                <a:r>
                  <a:rPr lang="en-US" sz="1300"/>
                  <a:t>O emissopns (GtCO</a:t>
                </a:r>
                <a:r>
                  <a:rPr lang="en-US" sz="1300" baseline="-25000"/>
                  <a:t>2</a:t>
                </a:r>
                <a:r>
                  <a:rPr lang="en-US" sz="1300"/>
                  <a:t>eq/yaer)</a:t>
                </a:r>
                <a:endParaRPr lang="ja-JP" sz="1300"/>
              </a:p>
            </c:rich>
          </c:tx>
          <c:layout>
            <c:manualLayout>
              <c:xMode val="edge"/>
              <c:yMode val="edge"/>
              <c:x val="6.6834961353919964E-4"/>
              <c:y val="6.46836487899304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40535857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Cumulative CO</a:t>
            </a:r>
            <a:r>
              <a:rPr lang="en-US" sz="1400" baseline="-25000"/>
              <a:t>2</a:t>
            </a:r>
            <a:r>
              <a:rPr lang="en-US" sz="1400"/>
              <a:t>eq in 1850</a:t>
            </a:r>
            <a:r>
              <a:rPr lang="ja-JP" sz="1400"/>
              <a:t>－</a:t>
            </a:r>
            <a:r>
              <a:rPr lang="en-US" sz="1400"/>
              <a:t>2100 forecast</a:t>
            </a:r>
            <a:endParaRPr lang="ja-JP" sz="1400"/>
          </a:p>
        </c:rich>
      </c:tx>
      <c:layout>
        <c:manualLayout>
          <c:xMode val="edge"/>
          <c:yMode val="edge"/>
          <c:x val="0.23123683476875787"/>
          <c:y val="0.123447158983279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860879027403754"/>
          <c:y val="3.9830622879090484E-2"/>
          <c:w val="0.76185684109233365"/>
          <c:h val="0.80524943694716544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analys'!$C$29:$IS$29</c:f>
              <c:numCache>
                <c:formatCode>General</c:formatCode>
                <c:ptCount val="251"/>
                <c:pt idx="0">
                  <c:v>4.2168645700000003</c:v>
                </c:pt>
                <c:pt idx="1">
                  <c:v>8.5318010199999996</c:v>
                </c:pt>
                <c:pt idx="2">
                  <c:v>12.912857379999998</c:v>
                </c:pt>
                <c:pt idx="3">
                  <c:v>17.372545159999998</c:v>
                </c:pt>
                <c:pt idx="4">
                  <c:v>21.920273519999999</c:v>
                </c:pt>
                <c:pt idx="5">
                  <c:v>26.491907059999999</c:v>
                </c:pt>
                <c:pt idx="6">
                  <c:v>31.106389279999998</c:v>
                </c:pt>
                <c:pt idx="7">
                  <c:v>35.771041239999995</c:v>
                </c:pt>
                <c:pt idx="8">
                  <c:v>40.467213639999997</c:v>
                </c:pt>
                <c:pt idx="9">
                  <c:v>45.239687889999999</c:v>
                </c:pt>
                <c:pt idx="10">
                  <c:v>49.89895181</c:v>
                </c:pt>
                <c:pt idx="11">
                  <c:v>54.480823129999997</c:v>
                </c:pt>
                <c:pt idx="12">
                  <c:v>59.051208949999996</c:v>
                </c:pt>
                <c:pt idx="13">
                  <c:v>63.643586699999993</c:v>
                </c:pt>
                <c:pt idx="14">
                  <c:v>68.249460749999997</c:v>
                </c:pt>
                <c:pt idx="15">
                  <c:v>72.843912739999993</c:v>
                </c:pt>
                <c:pt idx="16">
                  <c:v>77.480879259999995</c:v>
                </c:pt>
                <c:pt idx="17">
                  <c:v>82.169512619999992</c:v>
                </c:pt>
                <c:pt idx="18">
                  <c:v>86.851102559999987</c:v>
                </c:pt>
                <c:pt idx="19">
                  <c:v>91.557975839999983</c:v>
                </c:pt>
                <c:pt idx="20">
                  <c:v>96.51024907999998</c:v>
                </c:pt>
                <c:pt idx="21">
                  <c:v>101.61323075999998</c:v>
                </c:pt>
                <c:pt idx="22">
                  <c:v>106.85066051999998</c:v>
                </c:pt>
                <c:pt idx="23">
                  <c:v>112.21727587999997</c:v>
                </c:pt>
                <c:pt idx="24">
                  <c:v>117.61432359999998</c:v>
                </c:pt>
                <c:pt idx="25">
                  <c:v>123.11359134999998</c:v>
                </c:pt>
                <c:pt idx="26">
                  <c:v>128.67439523999997</c:v>
                </c:pt>
                <c:pt idx="27">
                  <c:v>134.32899681999996</c:v>
                </c:pt>
                <c:pt idx="28">
                  <c:v>140.06680673999995</c:v>
                </c:pt>
                <c:pt idx="29">
                  <c:v>145.90840155999996</c:v>
                </c:pt>
                <c:pt idx="30">
                  <c:v>151.91763440999995</c:v>
                </c:pt>
                <c:pt idx="31">
                  <c:v>157.94183066999994</c:v>
                </c:pt>
                <c:pt idx="32">
                  <c:v>164.10246865999994</c:v>
                </c:pt>
                <c:pt idx="33">
                  <c:v>170.41479901999995</c:v>
                </c:pt>
                <c:pt idx="34">
                  <c:v>176.75919901999995</c:v>
                </c:pt>
                <c:pt idx="35">
                  <c:v>183.11865685999996</c:v>
                </c:pt>
                <c:pt idx="36">
                  <c:v>189.55660328999997</c:v>
                </c:pt>
                <c:pt idx="37">
                  <c:v>196.12366713999998</c:v>
                </c:pt>
                <c:pt idx="38">
                  <c:v>202.84234771999999</c:v>
                </c:pt>
                <c:pt idx="39">
                  <c:v>209.56750843999998</c:v>
                </c:pt>
                <c:pt idx="40">
                  <c:v>216.69839721999998</c:v>
                </c:pt>
                <c:pt idx="41">
                  <c:v>224.01966808999998</c:v>
                </c:pt>
                <c:pt idx="42">
                  <c:v>231.41025260999999</c:v>
                </c:pt>
                <c:pt idx="43">
                  <c:v>238.87184753</c:v>
                </c:pt>
                <c:pt idx="44">
                  <c:v>246.44047379</c:v>
                </c:pt>
                <c:pt idx="45">
                  <c:v>254.15990998999999</c:v>
                </c:pt>
                <c:pt idx="46">
                  <c:v>261.99032556999998</c:v>
                </c:pt>
                <c:pt idx="47">
                  <c:v>269.9322305</c:v>
                </c:pt>
                <c:pt idx="48">
                  <c:v>278.01841949999999</c:v>
                </c:pt>
                <c:pt idx="49">
                  <c:v>286.3555116</c:v>
                </c:pt>
                <c:pt idx="50">
                  <c:v>294.89952396000001</c:v>
                </c:pt>
                <c:pt idx="51">
                  <c:v>303.57277730999999</c:v>
                </c:pt>
                <c:pt idx="52">
                  <c:v>312.38594548999998</c:v>
                </c:pt>
                <c:pt idx="53">
                  <c:v>321.43368108999999</c:v>
                </c:pt>
                <c:pt idx="54">
                  <c:v>330.61401418999998</c:v>
                </c:pt>
                <c:pt idx="55">
                  <c:v>339.98683839</c:v>
                </c:pt>
                <c:pt idx="56">
                  <c:v>349.53031292000003</c:v>
                </c:pt>
                <c:pt idx="57">
                  <c:v>359.52510304000003</c:v>
                </c:pt>
                <c:pt idx="58">
                  <c:v>369.45052320000002</c:v>
                </c:pt>
                <c:pt idx="59">
                  <c:v>379.56399714000003</c:v>
                </c:pt>
                <c:pt idx="60">
                  <c:v>389.74989834000002</c:v>
                </c:pt>
                <c:pt idx="61">
                  <c:v>399.97383112</c:v>
                </c:pt>
                <c:pt idx="62">
                  <c:v>410.32570851999998</c:v>
                </c:pt>
                <c:pt idx="63">
                  <c:v>420.98610808999996</c:v>
                </c:pt>
                <c:pt idx="64">
                  <c:v>431.29914438999998</c:v>
                </c:pt>
                <c:pt idx="65">
                  <c:v>441.53760496999996</c:v>
                </c:pt>
                <c:pt idx="66">
                  <c:v>452.03089841999997</c:v>
                </c:pt>
                <c:pt idx="67">
                  <c:v>462.70462896999999</c:v>
                </c:pt>
                <c:pt idx="68">
                  <c:v>473.35761343000001</c:v>
                </c:pt>
                <c:pt idx="69">
                  <c:v>483.47948804999999</c:v>
                </c:pt>
                <c:pt idx="70">
                  <c:v>494.36062549999997</c:v>
                </c:pt>
                <c:pt idx="71">
                  <c:v>504.89575629999996</c:v>
                </c:pt>
                <c:pt idx="72">
                  <c:v>515.69886534</c:v>
                </c:pt>
                <c:pt idx="73">
                  <c:v>527.01806051999995</c:v>
                </c:pt>
                <c:pt idx="74">
                  <c:v>538.40138316999992</c:v>
                </c:pt>
                <c:pt idx="75">
                  <c:v>549.92152953999994</c:v>
                </c:pt>
                <c:pt idx="76">
                  <c:v>561.37269766999998</c:v>
                </c:pt>
                <c:pt idx="77">
                  <c:v>573.24522839999997</c:v>
                </c:pt>
                <c:pt idx="78">
                  <c:v>585.13044189999994</c:v>
                </c:pt>
                <c:pt idx="79">
                  <c:v>597.38500356999998</c:v>
                </c:pt>
                <c:pt idx="80">
                  <c:v>609.38722734999999</c:v>
                </c:pt>
                <c:pt idx="81">
                  <c:v>621.02963738999995</c:v>
                </c:pt>
                <c:pt idx="82">
                  <c:v>632.38020852999989</c:v>
                </c:pt>
                <c:pt idx="83">
                  <c:v>643.96679358999984</c:v>
                </c:pt>
                <c:pt idx="84">
                  <c:v>655.96428743999979</c:v>
                </c:pt>
                <c:pt idx="85">
                  <c:v>668.19883287999983</c:v>
                </c:pt>
                <c:pt idx="86">
                  <c:v>680.91127901999982</c:v>
                </c:pt>
                <c:pt idx="87">
                  <c:v>693.96541479999985</c:v>
                </c:pt>
                <c:pt idx="88">
                  <c:v>706.79108904999987</c:v>
                </c:pt>
                <c:pt idx="89">
                  <c:v>719.9265646099999</c:v>
                </c:pt>
                <c:pt idx="90">
                  <c:v>733.67800754999985</c:v>
                </c:pt>
                <c:pt idx="91">
                  <c:v>747.7813874699998</c:v>
                </c:pt>
                <c:pt idx="92">
                  <c:v>761.98352430999978</c:v>
                </c:pt>
                <c:pt idx="93">
                  <c:v>776.3741241099998</c:v>
                </c:pt>
                <c:pt idx="94">
                  <c:v>790.95286200999976</c:v>
                </c:pt>
                <c:pt idx="95">
                  <c:v>804.67582916999982</c:v>
                </c:pt>
                <c:pt idx="96">
                  <c:v>818.94457396999985</c:v>
                </c:pt>
                <c:pt idx="97">
                  <c:v>833.85155430999987</c:v>
                </c:pt>
                <c:pt idx="98">
                  <c:v>849.07829030999983</c:v>
                </c:pt>
                <c:pt idx="99">
                  <c:v>864.1043549699998</c:v>
                </c:pt>
                <c:pt idx="100">
                  <c:v>880.62291356999981</c:v>
                </c:pt>
                <c:pt idx="101">
                  <c:v>897.80590996999979</c:v>
                </c:pt>
                <c:pt idx="102">
                  <c:v>915.31885422999983</c:v>
                </c:pt>
                <c:pt idx="103">
                  <c:v>933.24069412999984</c:v>
                </c:pt>
                <c:pt idx="104">
                  <c:v>951.5882540299998</c:v>
                </c:pt>
                <c:pt idx="105">
                  <c:v>971.01303302999986</c:v>
                </c:pt>
                <c:pt idx="106">
                  <c:v>991.2721960299998</c:v>
                </c:pt>
                <c:pt idx="107">
                  <c:v>1012.1158429299998</c:v>
                </c:pt>
                <c:pt idx="108">
                  <c:v>1033.5464389299998</c:v>
                </c:pt>
                <c:pt idx="109">
                  <c:v>1056.0420034299998</c:v>
                </c:pt>
                <c:pt idx="110">
                  <c:v>1078.2832607299997</c:v>
                </c:pt>
                <c:pt idx="111">
                  <c:v>1100.3724289299996</c:v>
                </c:pt>
                <c:pt idx="112">
                  <c:v>1122.4465788299997</c:v>
                </c:pt>
                <c:pt idx="113">
                  <c:v>1145.0145219299998</c:v>
                </c:pt>
                <c:pt idx="114">
                  <c:v>1168.1386946299997</c:v>
                </c:pt>
                <c:pt idx="115">
                  <c:v>1191.4229767299996</c:v>
                </c:pt>
                <c:pt idx="116">
                  <c:v>1215.3424676299996</c:v>
                </c:pt>
                <c:pt idx="117">
                  <c:v>1239.8890568299996</c:v>
                </c:pt>
                <c:pt idx="118">
                  <c:v>1265.3033474299996</c:v>
                </c:pt>
                <c:pt idx="119">
                  <c:v>1291.4715955299996</c:v>
                </c:pt>
                <c:pt idx="120">
                  <c:v>1319.1496892299997</c:v>
                </c:pt>
                <c:pt idx="121">
                  <c:v>1347.1228342299996</c:v>
                </c:pt>
                <c:pt idx="122">
                  <c:v>1375.9833464299995</c:v>
                </c:pt>
                <c:pt idx="123">
                  <c:v>1405.7651257299995</c:v>
                </c:pt>
                <c:pt idx="124">
                  <c:v>1435.4262235299996</c:v>
                </c:pt>
                <c:pt idx="125">
                  <c:v>1465.3800746299996</c:v>
                </c:pt>
                <c:pt idx="126">
                  <c:v>1496.4099561299997</c:v>
                </c:pt>
                <c:pt idx="127">
                  <c:v>1528.0772672299997</c:v>
                </c:pt>
                <c:pt idx="128">
                  <c:v>1560.2574060299996</c:v>
                </c:pt>
                <c:pt idx="129">
                  <c:v>1592.9842081299996</c:v>
                </c:pt>
                <c:pt idx="130">
                  <c:v>1625.7566893299995</c:v>
                </c:pt>
                <c:pt idx="131">
                  <c:v>1658.1382891299995</c:v>
                </c:pt>
                <c:pt idx="132">
                  <c:v>1690.5612432299995</c:v>
                </c:pt>
                <c:pt idx="133">
                  <c:v>1723.6564402299996</c:v>
                </c:pt>
                <c:pt idx="134">
                  <c:v>1758.3349382299996</c:v>
                </c:pt>
                <c:pt idx="135">
                  <c:v>1793.3183306299995</c:v>
                </c:pt>
                <c:pt idx="136">
                  <c:v>1828.8738422299996</c:v>
                </c:pt>
                <c:pt idx="137">
                  <c:v>1864.8856341299995</c:v>
                </c:pt>
                <c:pt idx="138">
                  <c:v>1901.6173933299995</c:v>
                </c:pt>
                <c:pt idx="139">
                  <c:v>1938.7707777299995</c:v>
                </c:pt>
                <c:pt idx="140">
                  <c:v>1976.2872347299995</c:v>
                </c:pt>
                <c:pt idx="141">
                  <c:v>2014.0190305299996</c:v>
                </c:pt>
                <c:pt idx="142">
                  <c:v>2051.3628083299996</c:v>
                </c:pt>
                <c:pt idx="143">
                  <c:v>2088.8456263299995</c:v>
                </c:pt>
                <c:pt idx="144">
                  <c:v>2127.2951669299996</c:v>
                </c:pt>
                <c:pt idx="145">
                  <c:v>2166.2505609299997</c:v>
                </c:pt>
                <c:pt idx="146">
                  <c:v>2206.3716710299996</c:v>
                </c:pt>
                <c:pt idx="147">
                  <c:v>2248.0717437299995</c:v>
                </c:pt>
                <c:pt idx="148">
                  <c:v>2288.2996397299994</c:v>
                </c:pt>
                <c:pt idx="149">
                  <c:v>2328.8983546299992</c:v>
                </c:pt>
                <c:pt idx="150">
                  <c:v>2369.6676953299993</c:v>
                </c:pt>
                <c:pt idx="151">
                  <c:v>2410.2811815299992</c:v>
                </c:pt>
                <c:pt idx="152">
                  <c:v>2451.8277287299993</c:v>
                </c:pt>
                <c:pt idx="153">
                  <c:v>2495.4347386299992</c:v>
                </c:pt>
                <c:pt idx="154">
                  <c:v>2539.7695476299991</c:v>
                </c:pt>
                <c:pt idx="155">
                  <c:v>2584.7175932299992</c:v>
                </c:pt>
                <c:pt idx="156">
                  <c:v>2631.1865352299992</c:v>
                </c:pt>
                <c:pt idx="157">
                  <c:v>2677.9681522299993</c:v>
                </c:pt>
                <c:pt idx="158">
                  <c:v>2725.5474421299991</c:v>
                </c:pt>
                <c:pt idx="159">
                  <c:v>2773.0395723299989</c:v>
                </c:pt>
                <c:pt idx="160">
                  <c:v>2822.4631396299988</c:v>
                </c:pt>
                <c:pt idx="161">
                  <c:v>2873.4044666299988</c:v>
                </c:pt>
                <c:pt idx="162">
                  <c:v>2925.1097892299986</c:v>
                </c:pt>
                <c:pt idx="163">
                  <c:v>2976.5699376299985</c:v>
                </c:pt>
                <c:pt idx="164">
                  <c:v>3028.7335961299987</c:v>
                </c:pt>
                <c:pt idx="165">
                  <c:v>3081.2927511299986</c:v>
                </c:pt>
                <c:pt idx="166">
                  <c:v>3132.8431291299985</c:v>
                </c:pt>
                <c:pt idx="167">
                  <c:v>3185.0925635299986</c:v>
                </c:pt>
                <c:pt idx="168">
                  <c:v>3237.9125762299986</c:v>
                </c:pt>
                <c:pt idx="169">
                  <c:v>3291.3676305299987</c:v>
                </c:pt>
                <c:pt idx="170">
                  <c:v>3342.8258719299988</c:v>
                </c:pt>
                <c:pt idx="171">
                  <c:v>3396.2724121299989</c:v>
                </c:pt>
                <c:pt idx="172">
                  <c:v>3450.123574929999</c:v>
                </c:pt>
                <c:pt idx="173">
                  <c:v>3504.0597749299991</c:v>
                </c:pt>
                <c:pt idx="174">
                  <c:v>3558.5453749299991</c:v>
                </c:pt>
                <c:pt idx="175">
                  <c:v>3613.5803749299989</c:v>
                </c:pt>
                <c:pt idx="176">
                  <c:v>3669.1647749299991</c:v>
                </c:pt>
                <c:pt idx="177">
                  <c:v>3725.2985749299992</c:v>
                </c:pt>
                <c:pt idx="178">
                  <c:v>3781.9817749299991</c:v>
                </c:pt>
                <c:pt idx="179">
                  <c:v>3839.2143749299989</c:v>
                </c:pt>
                <c:pt idx="180">
                  <c:v>3896.9963749299991</c:v>
                </c:pt>
                <c:pt idx="181">
                  <c:v>3955.3277749299991</c:v>
                </c:pt>
                <c:pt idx="182">
                  <c:v>4014.208574929999</c:v>
                </c:pt>
                <c:pt idx="183">
                  <c:v>4073.6387749299988</c:v>
                </c:pt>
                <c:pt idx="184">
                  <c:v>4133.6183749299989</c:v>
                </c:pt>
                <c:pt idx="185">
                  <c:v>4194.1473749299985</c:v>
                </c:pt>
                <c:pt idx="186">
                  <c:v>4255.2257749299988</c:v>
                </c:pt>
                <c:pt idx="187">
                  <c:v>4316.853574929999</c:v>
                </c:pt>
                <c:pt idx="188">
                  <c:v>4379.0307749299991</c:v>
                </c:pt>
                <c:pt idx="189">
                  <c:v>4441.7573749299991</c:v>
                </c:pt>
                <c:pt idx="190">
                  <c:v>4505.0333749299989</c:v>
                </c:pt>
                <c:pt idx="191">
                  <c:v>4568.8587749299986</c:v>
                </c:pt>
                <c:pt idx="192">
                  <c:v>4633.2335749299982</c:v>
                </c:pt>
                <c:pt idx="193">
                  <c:v>4698.1577749299986</c:v>
                </c:pt>
                <c:pt idx="194">
                  <c:v>4763.6313749299989</c:v>
                </c:pt>
                <c:pt idx="195">
                  <c:v>4829.654374929999</c:v>
                </c:pt>
                <c:pt idx="196">
                  <c:v>4896.226774929999</c:v>
                </c:pt>
                <c:pt idx="197">
                  <c:v>4963.3485749299989</c:v>
                </c:pt>
                <c:pt idx="198">
                  <c:v>5031.0197749299987</c:v>
                </c:pt>
                <c:pt idx="199">
                  <c:v>5099.2403749299983</c:v>
                </c:pt>
                <c:pt idx="200">
                  <c:v>5168.0103749299988</c:v>
                </c:pt>
                <c:pt idx="201">
                  <c:v>5237.3297749299991</c:v>
                </c:pt>
                <c:pt idx="202">
                  <c:v>5307.1985749299993</c:v>
                </c:pt>
                <c:pt idx="203">
                  <c:v>5377.6167749299993</c:v>
                </c:pt>
                <c:pt idx="204">
                  <c:v>5448.5843749299993</c:v>
                </c:pt>
                <c:pt idx="205">
                  <c:v>5520.1013749299991</c:v>
                </c:pt>
                <c:pt idx="206">
                  <c:v>5592.1677749299988</c:v>
                </c:pt>
                <c:pt idx="207">
                  <c:v>5664.7835749299984</c:v>
                </c:pt>
                <c:pt idx="208">
                  <c:v>5737.9487749299988</c:v>
                </c:pt>
                <c:pt idx="209">
                  <c:v>5811.663374929999</c:v>
                </c:pt>
                <c:pt idx="210">
                  <c:v>5885.9273749299991</c:v>
                </c:pt>
                <c:pt idx="211">
                  <c:v>5960.7407749299991</c:v>
                </c:pt>
                <c:pt idx="212">
                  <c:v>6036.103574929999</c:v>
                </c:pt>
                <c:pt idx="213">
                  <c:v>6112.0157749299988</c:v>
                </c:pt>
                <c:pt idx="214">
                  <c:v>6188.4773749299984</c:v>
                </c:pt>
                <c:pt idx="215">
                  <c:v>6265.4883749299988</c:v>
                </c:pt>
                <c:pt idx="216">
                  <c:v>6343.0487749299991</c:v>
                </c:pt>
                <c:pt idx="217">
                  <c:v>6421.1585749299993</c:v>
                </c:pt>
                <c:pt idx="218">
                  <c:v>6499.8177749299994</c:v>
                </c:pt>
                <c:pt idx="219">
                  <c:v>6579.0263749299993</c:v>
                </c:pt>
                <c:pt idx="220">
                  <c:v>6658.7843749299991</c:v>
                </c:pt>
                <c:pt idx="221">
                  <c:v>6739.0917749299988</c:v>
                </c:pt>
                <c:pt idx="222">
                  <c:v>6819.9485749299993</c:v>
                </c:pt>
                <c:pt idx="223">
                  <c:v>6901.3547749299996</c:v>
                </c:pt>
                <c:pt idx="224">
                  <c:v>6983.3103749299999</c:v>
                </c:pt>
                <c:pt idx="225">
                  <c:v>7065.81537493</c:v>
                </c:pt>
                <c:pt idx="226">
                  <c:v>7148.8697749299999</c:v>
                </c:pt>
                <c:pt idx="227">
                  <c:v>7232.4735749299998</c:v>
                </c:pt>
                <c:pt idx="228">
                  <c:v>7316.6267749299996</c:v>
                </c:pt>
                <c:pt idx="229">
                  <c:v>7401.3293749299992</c:v>
                </c:pt>
                <c:pt idx="230">
                  <c:v>7486.5813749299996</c:v>
                </c:pt>
                <c:pt idx="231">
                  <c:v>7572.3827749299999</c:v>
                </c:pt>
                <c:pt idx="232">
                  <c:v>7658.73357493</c:v>
                </c:pt>
                <c:pt idx="233">
                  <c:v>7745.6337749300001</c:v>
                </c:pt>
                <c:pt idx="234">
                  <c:v>7833.08337493</c:v>
                </c:pt>
                <c:pt idx="235">
                  <c:v>7921.0823749299998</c:v>
                </c:pt>
                <c:pt idx="236">
                  <c:v>8009.6307749299995</c:v>
                </c:pt>
                <c:pt idx="237">
                  <c:v>8098.728574929999</c:v>
                </c:pt>
                <c:pt idx="238">
                  <c:v>8188.3757749299994</c:v>
                </c:pt>
                <c:pt idx="239">
                  <c:v>8278.5723749299996</c:v>
                </c:pt>
                <c:pt idx="240">
                  <c:v>8369.3183749299988</c:v>
                </c:pt>
                <c:pt idx="241">
                  <c:v>8460.6137749299996</c:v>
                </c:pt>
                <c:pt idx="242">
                  <c:v>8552.4585749300004</c:v>
                </c:pt>
                <c:pt idx="243">
                  <c:v>8644.852774930001</c:v>
                </c:pt>
                <c:pt idx="244">
                  <c:v>8737.7963749300015</c:v>
                </c:pt>
                <c:pt idx="245">
                  <c:v>8831.2893749300019</c:v>
                </c:pt>
                <c:pt idx="246">
                  <c:v>8925.3317749300022</c:v>
                </c:pt>
                <c:pt idx="247">
                  <c:v>9019.9235749300024</c:v>
                </c:pt>
                <c:pt idx="248">
                  <c:v>9115.0647749300024</c:v>
                </c:pt>
                <c:pt idx="249">
                  <c:v>9210.7553749300023</c:v>
                </c:pt>
                <c:pt idx="250">
                  <c:v>9306.9953749300021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36B-4315-8619-B9E2C0DC0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8788816"/>
        <c:axId val="1648784016"/>
      </c:scatterChart>
      <c:valAx>
        <c:axId val="1648788816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53456729050450924"/>
              <c:y val="0.9256763134545317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 alt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8784016"/>
        <c:crosses val="autoZero"/>
        <c:crossBetween val="midCat"/>
      </c:valAx>
      <c:valAx>
        <c:axId val="1648784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Cumulative CO</a:t>
                </a:r>
                <a:r>
                  <a:rPr lang="en-US" baseline="-25000"/>
                  <a:t>2</a:t>
                </a:r>
                <a:r>
                  <a:rPr lang="en-US"/>
                  <a:t> (GtCO</a:t>
                </a:r>
                <a:r>
                  <a:rPr lang="en-US" baseline="-25000"/>
                  <a:t>2</a:t>
                </a:r>
                <a:r>
                  <a:rPr lang="en-US"/>
                  <a:t>eq)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6279881994732672E-4"/>
              <c:y val="0.10832128508906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 altLang="en-US"/>
            </a:p>
          </c:txPr>
        </c:title>
        <c:numFmt formatCode="#,##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6487888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CO</a:t>
            </a:r>
            <a:r>
              <a:rPr lang="en-US" sz="1400" baseline="-25000"/>
              <a:t>2</a:t>
            </a:r>
            <a:r>
              <a:rPr lang="en-US" sz="1400"/>
              <a:t> emission factor from FFE</a:t>
            </a:r>
            <a:endParaRPr lang="ja-JP" sz="1400"/>
          </a:p>
        </c:rich>
      </c:tx>
      <c:layout>
        <c:manualLayout>
          <c:xMode val="edge"/>
          <c:yMode val="edge"/>
          <c:x val="0.25863811967324307"/>
          <c:y val="0.616157572006506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5698381452318461"/>
          <c:y val="3.7453703703703718E-2"/>
          <c:w val="0.79961170584014074"/>
          <c:h val="0.85551727909011377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xVal>
          <c:yVal>
            <c:numRef>
              <c:f>'Global warning numerical analys'!$C$10:$IS$10</c:f>
              <c:numCache>
                <c:formatCode>General</c:formatCode>
                <c:ptCount val="251"/>
                <c:pt idx="0">
                  <c:v>0.29519813207547174</c:v>
                </c:pt>
                <c:pt idx="1">
                  <c:v>0.30381255094465204</c:v>
                </c:pt>
                <c:pt idx="2">
                  <c:v>0.30887592956164317</c:v>
                </c:pt>
                <c:pt idx="3">
                  <c:v>0.31512260540788273</c:v>
                </c:pt>
                <c:pt idx="4">
                  <c:v>0.32180220425056499</c:v>
                </c:pt>
                <c:pt idx="5">
                  <c:v>0.32250374601164855</c:v>
                </c:pt>
                <c:pt idx="6">
                  <c:v>0.32493627547541482</c:v>
                </c:pt>
                <c:pt idx="7">
                  <c:v>0.32840535424642359</c:v>
                </c:pt>
                <c:pt idx="8">
                  <c:v>0.33000510085152351</c:v>
                </c:pt>
                <c:pt idx="9">
                  <c:v>0.33582523297760408</c:v>
                </c:pt>
                <c:pt idx="10">
                  <c:v>0.32229730006246099</c:v>
                </c:pt>
                <c:pt idx="11">
                  <c:v>0.31128481714349493</c:v>
                </c:pt>
                <c:pt idx="12">
                  <c:v>0.30719509282970553</c:v>
                </c:pt>
                <c:pt idx="13">
                  <c:v>0.3060130317438976</c:v>
                </c:pt>
                <c:pt idx="14">
                  <c:v>0.30407774339182991</c:v>
                </c:pt>
                <c:pt idx="15">
                  <c:v>0.2998114488160511</c:v>
                </c:pt>
                <c:pt idx="16">
                  <c:v>0.3007891656296367</c:v>
                </c:pt>
                <c:pt idx="17">
                  <c:v>0.30285156881616937</c:v>
                </c:pt>
                <c:pt idx="18">
                  <c:v>0.29938076369386174</c:v>
                </c:pt>
                <c:pt idx="19">
                  <c:v>0.29870884089390976</c:v>
                </c:pt>
                <c:pt idx="20">
                  <c:v>0.31908569832402234</c:v>
                </c:pt>
                <c:pt idx="21">
                  <c:v>0.32825150436975375</c:v>
                </c:pt>
                <c:pt idx="22">
                  <c:v>0.33496238020370495</c:v>
                </c:pt>
                <c:pt idx="23">
                  <c:v>0.34114681266276592</c:v>
                </c:pt>
                <c:pt idx="24">
                  <c:v>0.33907683759539431</c:v>
                </c:pt>
                <c:pt idx="25">
                  <c:v>0.34236463342719897</c:v>
                </c:pt>
                <c:pt idx="26">
                  <c:v>0.34243973207844175</c:v>
                </c:pt>
                <c:pt idx="27">
                  <c:v>0.3453181930331462</c:v>
                </c:pt>
                <c:pt idx="28">
                  <c:v>0.34744239071740812</c:v>
                </c:pt>
                <c:pt idx="29">
                  <c:v>0.35099919225995357</c:v>
                </c:pt>
                <c:pt idx="30">
                  <c:v>0.3596237812795462</c:v>
                </c:pt>
                <c:pt idx="31">
                  <c:v>0.35497359400307327</c:v>
                </c:pt>
                <c:pt idx="32">
                  <c:v>0.36053013382319737</c:v>
                </c:pt>
                <c:pt idx="33">
                  <c:v>0.3671006482834186</c:v>
                </c:pt>
                <c:pt idx="34">
                  <c:v>0.36444479968704235</c:v>
                </c:pt>
                <c:pt idx="35">
                  <c:v>0.36050393304899825</c:v>
                </c:pt>
                <c:pt idx="36">
                  <c:v>0.36159723382967457</c:v>
                </c:pt>
                <c:pt idx="37">
                  <c:v>0.36621914389941018</c:v>
                </c:pt>
                <c:pt idx="38">
                  <c:v>0.37196771367972514</c:v>
                </c:pt>
                <c:pt idx="39">
                  <c:v>0.36740872165888128</c:v>
                </c:pt>
                <c:pt idx="40">
                  <c:v>0.39163858393612033</c:v>
                </c:pt>
                <c:pt idx="41">
                  <c:v>0.39904798014626158</c:v>
                </c:pt>
                <c:pt idx="42">
                  <c:v>0.39773752405605167</c:v>
                </c:pt>
                <c:pt idx="43">
                  <c:v>0.39697929834698065</c:v>
                </c:pt>
                <c:pt idx="44">
                  <c:v>0.39795456793754347</c:v>
                </c:pt>
                <c:pt idx="45">
                  <c:v>0.4017816247085223</c:v>
                </c:pt>
                <c:pt idx="46">
                  <c:v>0.40315644833339137</c:v>
                </c:pt>
                <c:pt idx="47">
                  <c:v>0.40421059704950962</c:v>
                </c:pt>
                <c:pt idx="48">
                  <c:v>0.40741727615672862</c:v>
                </c:pt>
                <c:pt idx="49">
                  <c:v>0.41718895294009284</c:v>
                </c:pt>
                <c:pt idx="50">
                  <c:v>0.42413041161866943</c:v>
                </c:pt>
                <c:pt idx="51">
                  <c:v>0.41906920620878246</c:v>
                </c:pt>
                <c:pt idx="52">
                  <c:v>0.41512933385481854</c:v>
                </c:pt>
                <c:pt idx="53">
                  <c:v>0.41614523983554141</c:v>
                </c:pt>
                <c:pt idx="54">
                  <c:v>0.41213162830020778</c:v>
                </c:pt>
                <c:pt idx="55">
                  <c:v>0.41121748482000875</c:v>
                </c:pt>
                <c:pt idx="56">
                  <c:v>0.4087128426395939</c:v>
                </c:pt>
                <c:pt idx="57">
                  <c:v>0.42093709274803914</c:v>
                </c:pt>
                <c:pt idx="58">
                  <c:v>0.4070359385917765</c:v>
                </c:pt>
                <c:pt idx="59">
                  <c:v>0.40591557010634116</c:v>
                </c:pt>
                <c:pt idx="60">
                  <c:v>0.39892200096252567</c:v>
                </c:pt>
                <c:pt idx="61">
                  <c:v>0.39367014068477135</c:v>
                </c:pt>
                <c:pt idx="62">
                  <c:v>0.39292144475602914</c:v>
                </c:pt>
                <c:pt idx="63">
                  <c:v>0.40024094087293061</c:v>
                </c:pt>
                <c:pt idx="64">
                  <c:v>0.37849349327680193</c:v>
                </c:pt>
                <c:pt idx="65">
                  <c:v>0.36878782546366817</c:v>
                </c:pt>
                <c:pt idx="66">
                  <c:v>0.37349790549696582</c:v>
                </c:pt>
                <c:pt idx="67">
                  <c:v>0.37509212299107803</c:v>
                </c:pt>
                <c:pt idx="68">
                  <c:v>0.36917301617343429</c:v>
                </c:pt>
                <c:pt idx="69">
                  <c:v>0.34110582000849027</c:v>
                </c:pt>
                <c:pt idx="70">
                  <c:v>0.3678152346499805</c:v>
                </c:pt>
                <c:pt idx="71">
                  <c:v>0.35034092473879552</c:v>
                </c:pt>
                <c:pt idx="72">
                  <c:v>0.35628845666031422</c:v>
                </c:pt>
                <c:pt idx="73">
                  <c:v>0.3716909829673935</c:v>
                </c:pt>
                <c:pt idx="74">
                  <c:v>0.36937833850648166</c:v>
                </c:pt>
                <c:pt idx="75">
                  <c:v>0.37045843797367373</c:v>
                </c:pt>
                <c:pt idx="76">
                  <c:v>0.3634007362299298</c:v>
                </c:pt>
                <c:pt idx="77">
                  <c:v>0.37444592541184213</c:v>
                </c:pt>
                <c:pt idx="78">
                  <c:v>0.37058000372196903</c:v>
                </c:pt>
                <c:pt idx="79">
                  <c:v>0.37986873082615902</c:v>
                </c:pt>
                <c:pt idx="80">
                  <c:v>0.36578586369633609</c:v>
                </c:pt>
                <c:pt idx="81">
                  <c:v>0.34684745570634484</c:v>
                </c:pt>
                <c:pt idx="82">
                  <c:v>0.33023267039939458</c:v>
                </c:pt>
                <c:pt idx="83">
                  <c:v>0.33299844794870825</c:v>
                </c:pt>
                <c:pt idx="84">
                  <c:v>0.34161388953739391</c:v>
                </c:pt>
                <c:pt idx="85">
                  <c:v>0.34392727903028258</c:v>
                </c:pt>
                <c:pt idx="86">
                  <c:v>0.35418209736041195</c:v>
                </c:pt>
                <c:pt idx="87">
                  <c:v>0.35966841407460837</c:v>
                </c:pt>
                <c:pt idx="88">
                  <c:v>0.34606194527862882</c:v>
                </c:pt>
                <c:pt idx="89">
                  <c:v>0.35051206444478761</c:v>
                </c:pt>
                <c:pt idx="90">
                  <c:v>0.36979118284383961</c:v>
                </c:pt>
                <c:pt idx="91">
                  <c:v>0.37119574920297566</c:v>
                </c:pt>
                <c:pt idx="92">
                  <c:v>0.36360620474769839</c:v>
                </c:pt>
                <c:pt idx="93">
                  <c:v>0.35792735080599652</c:v>
                </c:pt>
                <c:pt idx="94">
                  <c:v>0.35270874589078066</c:v>
                </c:pt>
                <c:pt idx="95">
                  <c:v>0.31619320460230121</c:v>
                </c:pt>
                <c:pt idx="96">
                  <c:v>0.32147237261832923</c:v>
                </c:pt>
                <c:pt idx="97">
                  <c:v>0.32902158890667654</c:v>
                </c:pt>
                <c:pt idx="98">
                  <c:v>0.32866558220208902</c:v>
                </c:pt>
                <c:pt idx="99">
                  <c:v>0.31339670806788972</c:v>
                </c:pt>
                <c:pt idx="100">
                  <c:v>0.34755400521002938</c:v>
                </c:pt>
                <c:pt idx="101">
                  <c:v>0.34743387966783423</c:v>
                </c:pt>
                <c:pt idx="102">
                  <c:v>0.33931509211995536</c:v>
                </c:pt>
                <c:pt idx="103">
                  <c:v>0.33352915768600744</c:v>
                </c:pt>
                <c:pt idx="104">
                  <c:v>0.32826793543391303</c:v>
                </c:pt>
                <c:pt idx="105">
                  <c:v>0.33675508639452767</c:v>
                </c:pt>
                <c:pt idx="106">
                  <c:v>0.34039889157494091</c:v>
                </c:pt>
                <c:pt idx="107">
                  <c:v>0.33821867913433118</c:v>
                </c:pt>
                <c:pt idx="108">
                  <c:v>0.33701152724592637</c:v>
                </c:pt>
                <c:pt idx="109">
                  <c:v>0.34356611435619377</c:v>
                </c:pt>
                <c:pt idx="110">
                  <c:v>0.32419902857142863</c:v>
                </c:pt>
                <c:pt idx="111">
                  <c:v>0.30364979149655091</c:v>
                </c:pt>
                <c:pt idx="112">
                  <c:v>0.28730756760315168</c:v>
                </c:pt>
                <c:pt idx="113">
                  <c:v>0.28052142662380836</c:v>
                </c:pt>
                <c:pt idx="114">
                  <c:v>0.27562174385200022</c:v>
                </c:pt>
                <c:pt idx="115">
                  <c:v>0.26390698796866496</c:v>
                </c:pt>
                <c:pt idx="116">
                  <c:v>0.25815216445926242</c:v>
                </c:pt>
                <c:pt idx="117">
                  <c:v>0.25756103830625027</c:v>
                </c:pt>
                <c:pt idx="118">
                  <c:v>0.25541867611990643</c:v>
                </c:pt>
                <c:pt idx="119">
                  <c:v>0.24831111445034548</c:v>
                </c:pt>
                <c:pt idx="120">
                  <c:v>0.25221290482012987</c:v>
                </c:pt>
                <c:pt idx="121">
                  <c:v>0.24771057343147909</c:v>
                </c:pt>
                <c:pt idx="122">
                  <c:v>0.24496290742058413</c:v>
                </c:pt>
                <c:pt idx="123">
                  <c:v>0.2409619525334564</c:v>
                </c:pt>
                <c:pt idx="124">
                  <c:v>0.2395596432497781</c:v>
                </c:pt>
                <c:pt idx="125">
                  <c:v>0.24047470744297392</c:v>
                </c:pt>
                <c:pt idx="126">
                  <c:v>0.23930017068216827</c:v>
                </c:pt>
                <c:pt idx="127">
                  <c:v>0.23782550339922573</c:v>
                </c:pt>
                <c:pt idx="128">
                  <c:v>0.23528237527248413</c:v>
                </c:pt>
                <c:pt idx="129">
                  <c:v>0.23182437422067687</c:v>
                </c:pt>
                <c:pt idx="130">
                  <c:v>0.23518830610915326</c:v>
                </c:pt>
                <c:pt idx="131">
                  <c:v>0.23545992896410042</c:v>
                </c:pt>
                <c:pt idx="132">
                  <c:v>0.23632500605881104</c:v>
                </c:pt>
                <c:pt idx="133">
                  <c:v>0.24009246596273953</c:v>
                </c:pt>
                <c:pt idx="134">
                  <c:v>0.24626618605569098</c:v>
                </c:pt>
                <c:pt idx="135">
                  <c:v>0.24365372027937818</c:v>
                </c:pt>
                <c:pt idx="136">
                  <c:v>0.24352558385427481</c:v>
                </c:pt>
                <c:pt idx="137">
                  <c:v>0.23901334215376696</c:v>
                </c:pt>
                <c:pt idx="138">
                  <c:v>0.23698769388123603</c:v>
                </c:pt>
                <c:pt idx="139">
                  <c:v>0.23448530145143426</c:v>
                </c:pt>
                <c:pt idx="140">
                  <c:v>0.23519170105704762</c:v>
                </c:pt>
                <c:pt idx="141">
                  <c:v>0.23629950555108745</c:v>
                </c:pt>
                <c:pt idx="142">
                  <c:v>0.23138380099620759</c:v>
                </c:pt>
                <c:pt idx="143">
                  <c:v>0.2318037430485424</c:v>
                </c:pt>
                <c:pt idx="144">
                  <c:v>0.23609705325487068</c:v>
                </c:pt>
                <c:pt idx="145">
                  <c:v>0.23484662801746053</c:v>
                </c:pt>
                <c:pt idx="146">
                  <c:v>0.23682693899390006</c:v>
                </c:pt>
                <c:pt idx="147">
                  <c:v>0.24700718249292564</c:v>
                </c:pt>
                <c:pt idx="148">
                  <c:v>0.23447197431399375</c:v>
                </c:pt>
                <c:pt idx="149">
                  <c:v>0.23322309546989781</c:v>
                </c:pt>
                <c:pt idx="150">
                  <c:v>0.22761790795759615</c:v>
                </c:pt>
                <c:pt idx="151">
                  <c:v>0.22402159455926729</c:v>
                </c:pt>
                <c:pt idx="152">
                  <c:v>0.22643226445857867</c:v>
                </c:pt>
                <c:pt idx="153">
                  <c:v>0.23127371154249413</c:v>
                </c:pt>
                <c:pt idx="154">
                  <c:v>0.22501129019054988</c:v>
                </c:pt>
                <c:pt idx="155">
                  <c:v>0.2209995090901575</c:v>
                </c:pt>
                <c:pt idx="156">
                  <c:v>0.22397296365188565</c:v>
                </c:pt>
                <c:pt idx="157">
                  <c:v>0.21824640826366934</c:v>
                </c:pt>
                <c:pt idx="158">
                  <c:v>0.22112489043347494</c:v>
                </c:pt>
                <c:pt idx="159">
                  <c:v>0.22501806870329585</c:v>
                </c:pt>
                <c:pt idx="160">
                  <c:v>0.22601894609829604</c:v>
                </c:pt>
                <c:pt idx="161">
                  <c:v>0.22788508166743279</c:v>
                </c:pt>
                <c:pt idx="162">
                  <c:v>0.22887977553612412</c:v>
                </c:pt>
                <c:pt idx="163">
                  <c:v>0.22506093323959261</c:v>
                </c:pt>
                <c:pt idx="164">
                  <c:v>0.22726535981760723</c:v>
                </c:pt>
                <c:pt idx="165">
                  <c:v>0.2286439482353326</c:v>
                </c:pt>
                <c:pt idx="166">
                  <c:v>0.22158965895499844</c:v>
                </c:pt>
                <c:pt idx="167">
                  <c:v>0.22017629170607381</c:v>
                </c:pt>
                <c:pt idx="168">
                  <c:v>0.21791955340943875</c:v>
                </c:pt>
                <c:pt idx="169">
                  <c:v>0.22008881148602649</c:v>
                </c:pt>
                <c:pt idx="170">
                  <c:v>0.21930517416628334</c:v>
                </c:pt>
                <c:pt idx="171">
                  <c:v>0.21919193882753688</c:v>
                </c:pt>
                <c:pt idx="172">
                  <c:v>0.21743221934883528</c:v>
                </c:pt>
                <c:pt idx="173">
                  <c:v>0.21455070970831033</c:v>
                </c:pt>
                <c:pt idx="174">
                  <c:v>0.21490901300370668</c:v>
                </c:pt>
                <c:pt idx="175">
                  <c:v>0.21477617450203024</c:v>
                </c:pt>
                <c:pt idx="176">
                  <c:v>0.21464624528517531</c:v>
                </c:pt>
                <c:pt idx="177">
                  <c:v>0.21451913081438256</c:v>
                </c:pt>
                <c:pt idx="178">
                  <c:v>0.21439474060311567</c:v>
                </c:pt>
                <c:pt idx="179">
                  <c:v>0.21427298800225031</c:v>
                </c:pt>
                <c:pt idx="180">
                  <c:v>0.21415378999878354</c:v>
                </c:pt>
                <c:pt idx="181">
                  <c:v>0.21403706702708206</c:v>
                </c:pt>
                <c:pt idx="182">
                  <c:v>0.21392274279177004</c:v>
                </c:pt>
                <c:pt idx="183">
                  <c:v>0.21381074410141926</c:v>
                </c:pt>
                <c:pt idx="184">
                  <c:v>0.21370100071229226</c:v>
                </c:pt>
                <c:pt idx="185">
                  <c:v>0.21359344518142809</c:v>
                </c:pt>
                <c:pt idx="186">
                  <c:v>0.21348801272842788</c:v>
                </c:pt>
                <c:pt idx="187">
                  <c:v>0.21338464110534644</c:v>
                </c:pt>
                <c:pt idx="188">
                  <c:v>0.21328327047413773</c:v>
                </c:pt>
                <c:pt idx="189">
                  <c:v>0.21318384329115242</c:v>
                </c:pt>
                <c:pt idx="190">
                  <c:v>0.21308630419821051</c:v>
                </c:pt>
                <c:pt idx="191">
                  <c:v>0.21299059991982522</c:v>
                </c:pt>
                <c:pt idx="192">
                  <c:v>0.21289667916617142</c:v>
                </c:pt>
                <c:pt idx="193">
                  <c:v>0.21280449254142847</c:v>
                </c:pt>
                <c:pt idx="194">
                  <c:v>0.21271399245715397</c:v>
                </c:pt>
                <c:pt idx="195">
                  <c:v>0.2126251330503684</c:v>
                </c:pt>
                <c:pt idx="196">
                  <c:v>0.21253787010605696</c:v>
                </c:pt>
                <c:pt idx="197">
                  <c:v>0.21245216098380706</c:v>
                </c:pt>
                <c:pt idx="198">
                  <c:v>0.21236796454833415</c:v>
                </c:pt>
                <c:pt idx="199">
                  <c:v>0.21228524110365193</c:v>
                </c:pt>
                <c:pt idx="200">
                  <c:v>0.21220395233066841</c:v>
                </c:pt>
                <c:pt idx="201">
                  <c:v>0.21212406122799993</c:v>
                </c:pt>
                <c:pt idx="202">
                  <c:v>0.21204553205581267</c:v>
                </c:pt>
                <c:pt idx="203">
                  <c:v>0.21196833028251319</c:v>
                </c:pt>
                <c:pt idx="204">
                  <c:v>0.211892422534116</c:v>
                </c:pt>
                <c:pt idx="205">
                  <c:v>0.21181777654614023</c:v>
                </c:pt>
                <c:pt idx="206">
                  <c:v>0.21174436111788247</c:v>
                </c:pt>
                <c:pt idx="207">
                  <c:v>0.21167214606893392</c:v>
                </c:pt>
                <c:pt idx="208">
                  <c:v>0.21160110219781272</c:v>
                </c:pt>
                <c:pt idx="209">
                  <c:v>0.21153120124259217</c:v>
                </c:pt>
                <c:pt idx="210">
                  <c:v>0.21146241584341657</c:v>
                </c:pt>
                <c:pt idx="211">
                  <c:v>0.21139471950679281</c:v>
                </c:pt>
                <c:pt idx="212">
                  <c:v>0.2113280865715691</c:v>
                </c:pt>
                <c:pt idx="213">
                  <c:v>0.2112624921765027</c:v>
                </c:pt>
                <c:pt idx="214">
                  <c:v>0.21119791222933204</c:v>
                </c:pt>
                <c:pt idx="215">
                  <c:v>0.21113432337727367</c:v>
                </c:pt>
                <c:pt idx="216">
                  <c:v>0.21107170297886607</c:v>
                </c:pt>
                <c:pt idx="217">
                  <c:v>0.21101002907709251</c:v>
                </c:pt>
                <c:pt idx="218">
                  <c:v>0.2109492803737098</c:v>
                </c:pt>
                <c:pt idx="219">
                  <c:v>0.2108894362047268</c:v>
                </c:pt>
                <c:pt idx="220">
                  <c:v>0.21083047651696954</c:v>
                </c:pt>
                <c:pt idx="221">
                  <c:v>0.2107723818456769</c:v>
                </c:pt>
                <c:pt idx="222">
                  <c:v>0.21071513329307601</c:v>
                </c:pt>
                <c:pt idx="223">
                  <c:v>0.21065871250788659</c:v>
                </c:pt>
                <c:pt idx="224">
                  <c:v>0.21060310166570922</c:v>
                </c:pt>
                <c:pt idx="225">
                  <c:v>0.21054828345024945</c:v>
                </c:pt>
                <c:pt idx="226">
                  <c:v>0.21049424103534162</c:v>
                </c:pt>
                <c:pt idx="227">
                  <c:v>0.21044095806772975</c:v>
                </c:pt>
                <c:pt idx="228">
                  <c:v>0.21038841865056898</c:v>
                </c:pt>
                <c:pt idx="229">
                  <c:v>0.21033660732761325</c:v>
                </c:pt>
                <c:pt idx="230">
                  <c:v>0.21028550906805515</c:v>
                </c:pt>
                <c:pt idx="231">
                  <c:v>0.21023510925198988</c:v>
                </c:pt>
                <c:pt idx="232">
                  <c:v>0.21018539365646668</c:v>
                </c:pt>
                <c:pt idx="233">
                  <c:v>0.2101363484421091</c:v>
                </c:pt>
                <c:pt idx="234">
                  <c:v>0.21008796014027034</c:v>
                </c:pt>
                <c:pt idx="235">
                  <c:v>0.21004021564070183</c:v>
                </c:pt>
                <c:pt idx="236">
                  <c:v>0.20999310217971137</c:v>
                </c:pt>
                <c:pt idx="237">
                  <c:v>0.20994660732878637</c:v>
                </c:pt>
                <c:pt idx="238">
                  <c:v>0.20990071898366491</c:v>
                </c:pt>
                <c:pt idx="239">
                  <c:v>0.2098554253538274</c:v>
                </c:pt>
                <c:pt idx="240">
                  <c:v>0.20981071495239872</c:v>
                </c:pt>
                <c:pt idx="241">
                  <c:v>0.20976657658643538</c:v>
                </c:pt>
                <c:pt idx="242">
                  <c:v>0.2097229993475834</c:v>
                </c:pt>
                <c:pt idx="243">
                  <c:v>0.20967997260309107</c:v>
                </c:pt>
                <c:pt idx="244">
                  <c:v>0.20963748598715906</c:v>
                </c:pt>
                <c:pt idx="245">
                  <c:v>0.20959552939261583</c:v>
                </c:pt>
                <c:pt idx="246">
                  <c:v>0.20955409296290034</c:v>
                </c:pt>
                <c:pt idx="247">
                  <c:v>0.20951316708434334</c:v>
                </c:pt>
                <c:pt idx="248">
                  <c:v>0.20947274237873084</c:v>
                </c:pt>
                <c:pt idx="249">
                  <c:v>0.20943280969613995</c:v>
                </c:pt>
                <c:pt idx="250">
                  <c:v>0.20939336010803428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A6-46F3-9DB9-6EC0FF2DD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72206272"/>
        <c:axId val="1972205792"/>
      </c:scatterChart>
      <c:valAx>
        <c:axId val="1972206272"/>
        <c:scaling>
          <c:orientation val="minMax"/>
          <c:max val="2100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2205792"/>
        <c:crosses val="autoZero"/>
        <c:crossBetween val="midCat"/>
      </c:valAx>
      <c:valAx>
        <c:axId val="197220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CO2 emission factor (GtCO</a:t>
                </a:r>
                <a:r>
                  <a:rPr lang="en-US" baseline="-25000"/>
                  <a:t>2</a:t>
                </a:r>
                <a:r>
                  <a:rPr lang="en-US"/>
                  <a:t>/PWh)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1.5941848534853768E-3"/>
              <c:y val="9.42291823540316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72206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948546854956059E-2"/>
          <c:y val="4.7427617415755033E-2"/>
          <c:w val="0.8631674976310183"/>
          <c:h val="0.80505232384520098"/>
        </c:manualLayout>
      </c:layout>
      <c:areaChart>
        <c:grouping val="standard"/>
        <c:varyColors val="0"/>
        <c:ser>
          <c:idx val="1"/>
          <c:order val="1"/>
          <c:spPr>
            <a:solidFill>
              <a:srgbClr val="FF0000">
                <a:alpha val="40000"/>
              </a:srgbClr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analys'!$C$74:$IS$74</c:f>
              <c:numCache>
                <c:formatCode>0.00_);[Red]\(0.00\)</c:formatCode>
                <c:ptCount val="251"/>
                <c:pt idx="0">
                  <c:v>-5.0966096705854884E-2</c:v>
                </c:pt>
                <c:pt idx="1">
                  <c:v>-4.8884890797057615E-2</c:v>
                </c:pt>
                <c:pt idx="2">
                  <c:v>-4.6771793538532329E-2</c:v>
                </c:pt>
                <c:pt idx="3">
                  <c:v>-4.4620770304081916E-2</c:v>
                </c:pt>
                <c:pt idx="4">
                  <c:v>-4.2427282811482371E-2</c:v>
                </c:pt>
                <c:pt idx="5">
                  <c:v>-4.0222265229750948E-2</c:v>
                </c:pt>
                <c:pt idx="6">
                  <c:v>-3.7996580616874692E-2</c:v>
                </c:pt>
                <c:pt idx="7">
                  <c:v>-3.5746697835487548E-2</c:v>
                </c:pt>
                <c:pt idx="8">
                  <c:v>-3.3481611927302132E-2</c:v>
                </c:pt>
                <c:pt idx="9">
                  <c:v>-3.1179723655301552E-2</c:v>
                </c:pt>
                <c:pt idx="10">
                  <c:v>-2.8932439665533889E-2</c:v>
                </c:pt>
                <c:pt idx="11">
                  <c:v>-2.6722484136633178E-2</c:v>
                </c:pt>
                <c:pt idx="12">
                  <c:v>-2.4518068362661058E-2</c:v>
                </c:pt>
                <c:pt idx="13">
                  <c:v>-2.2303045309719206E-2</c:v>
                </c:pt>
                <c:pt idx="14">
                  <c:v>-2.0081512640788245E-2</c:v>
                </c:pt>
                <c:pt idx="15">
                  <c:v>-1.7865489128026345E-2</c:v>
                </c:pt>
                <c:pt idx="16">
                  <c:v>-1.562895975334249E-2</c:v>
                </c:pt>
                <c:pt idx="17">
                  <c:v>-1.3367510119938038E-2</c:v>
                </c:pt>
                <c:pt idx="18">
                  <c:v>-1.1109457710917314E-2</c:v>
                </c:pt>
                <c:pt idx="19">
                  <c:v>-8.8392104904058827E-3</c:v>
                </c:pt>
                <c:pt idx="20">
                  <c:v>-6.4506004961459307E-3</c:v>
                </c:pt>
                <c:pt idx="21">
                  <c:v>-3.9892999073735946E-3</c:v>
                </c:pt>
                <c:pt idx="22">
                  <c:v>-1.4631515179986815E-3</c:v>
                </c:pt>
                <c:pt idx="23">
                  <c:v>1.1253064412081598E-3</c:v>
                </c:pt>
                <c:pt idx="24">
                  <c:v>3.7284427179718194E-3</c:v>
                </c:pt>
                <c:pt idx="25">
                  <c:v>6.3808823698601469E-3</c:v>
                </c:pt>
                <c:pt idx="26">
                  <c:v>9.063002500164917E-3</c:v>
                </c:pt>
                <c:pt idx="27">
                  <c:v>1.1790363692284068E-2</c:v>
                </c:pt>
                <c:pt idx="28">
                  <c:v>1.4557858427707009E-2</c:v>
                </c:pt>
                <c:pt idx="29">
                  <c:v>1.7375411315695317E-2</c:v>
                </c:pt>
                <c:pt idx="30">
                  <c:v>2.0273820379114689E-2</c:v>
                </c:pt>
                <c:pt idx="31">
                  <c:v>2.3179446683777048E-2</c:v>
                </c:pt>
                <c:pt idx="32">
                  <c:v>2.6150882378212108E-2</c:v>
                </c:pt>
                <c:pt idx="33">
                  <c:v>2.9195483242151231E-2</c:v>
                </c:pt>
                <c:pt idx="34">
                  <c:v>3.2255552126311364E-2</c:v>
                </c:pt>
                <c:pt idx="35">
                  <c:v>3.5322883797755812E-2</c:v>
                </c:pt>
                <c:pt idx="36">
                  <c:v>3.8428072554507094E-2</c:v>
                </c:pt>
                <c:pt idx="37">
                  <c:v>4.1595537996105637E-2</c:v>
                </c:pt>
                <c:pt idx="38">
                  <c:v>4.4836132124071872E-2</c:v>
                </c:pt>
                <c:pt idx="39">
                  <c:v>4.8079851791849433E-2</c:v>
                </c:pt>
                <c:pt idx="40">
                  <c:v>5.1519264639728578E-2</c:v>
                </c:pt>
                <c:pt idx="41">
                  <c:v>5.5050503713840397E-2</c:v>
                </c:pt>
                <c:pt idx="42">
                  <c:v>5.8615174561423712E-2</c:v>
                </c:pt>
                <c:pt idx="43">
                  <c:v>6.2214095569068116E-2</c:v>
                </c:pt>
                <c:pt idx="44">
                  <c:v>6.5864640571600019E-2</c:v>
                </c:pt>
                <c:pt idx="45">
                  <c:v>6.9587925124730221E-2</c:v>
                </c:pt>
                <c:pt idx="46">
                  <c:v>7.3364737914970529E-2</c:v>
                </c:pt>
                <c:pt idx="47">
                  <c:v>7.719532491409592E-2</c:v>
                </c:pt>
                <c:pt idx="48">
                  <c:v>8.1095503867241653E-2</c:v>
                </c:pt>
                <c:pt idx="49">
                  <c:v>8.511669990147458E-2</c:v>
                </c:pt>
                <c:pt idx="50">
                  <c:v>8.9237698950827588E-2</c:v>
                </c:pt>
                <c:pt idx="51">
                  <c:v>9.3421034286048088E-2</c:v>
                </c:pt>
                <c:pt idx="52">
                  <c:v>9.7671854177367706E-2</c:v>
                </c:pt>
                <c:pt idx="53">
                  <c:v>0.10203581202707263</c:v>
                </c:pt>
                <c:pt idx="54">
                  <c:v>0.10646372509458651</c:v>
                </c:pt>
                <c:pt idx="55">
                  <c:v>0.11098448161862709</c:v>
                </c:pt>
                <c:pt idx="56">
                  <c:v>0.11558754722861825</c:v>
                </c:pt>
                <c:pt idx="57">
                  <c:v>0.12040829406833881</c:v>
                </c:pt>
                <c:pt idx="58">
                  <c:v>0.12519558197481251</c:v>
                </c:pt>
                <c:pt idx="59">
                  <c:v>0.13007357310313958</c:v>
                </c:pt>
                <c:pt idx="60">
                  <c:v>0.13498649777990165</c:v>
                </c:pt>
                <c:pt idx="61">
                  <c:v>0.13991776607537845</c:v>
                </c:pt>
                <c:pt idx="62">
                  <c:v>0.1449107453838048</c:v>
                </c:pt>
                <c:pt idx="63">
                  <c:v>0.15005253294714746</c:v>
                </c:pt>
                <c:pt idx="64">
                  <c:v>0.15502677818433994</c:v>
                </c:pt>
                <c:pt idx="65">
                  <c:v>0.15996505361504382</c:v>
                </c:pt>
                <c:pt idx="66">
                  <c:v>0.16502624155696216</c:v>
                </c:pt>
                <c:pt idx="67">
                  <c:v>0.17017445899816452</c:v>
                </c:pt>
                <c:pt idx="68">
                  <c:v>0.17531267006138365</c:v>
                </c:pt>
                <c:pt idx="69">
                  <c:v>0.18019471305584053</c:v>
                </c:pt>
                <c:pt idx="70">
                  <c:v>0.18544296823127313</c:v>
                </c:pt>
                <c:pt idx="71">
                  <c:v>0.19052433541361297</c:v>
                </c:pt>
                <c:pt idx="72">
                  <c:v>0.1957349554605036</c:v>
                </c:pt>
                <c:pt idx="73">
                  <c:v>0.20119449725548078</c:v>
                </c:pt>
                <c:pt idx="74">
                  <c:v>0.20668496939463032</c:v>
                </c:pt>
                <c:pt idx="75">
                  <c:v>0.21224143516724986</c:v>
                </c:pt>
                <c:pt idx="76">
                  <c:v>0.21776463094335147</c:v>
                </c:pt>
                <c:pt idx="77">
                  <c:v>0.22349106084422593</c:v>
                </c:pt>
                <c:pt idx="78">
                  <c:v>0.22922360797444313</c:v>
                </c:pt>
                <c:pt idx="79">
                  <c:v>0.23513430131902868</c:v>
                </c:pt>
                <c:pt idx="80">
                  <c:v>0.24092328554604847</c:v>
                </c:pt>
                <c:pt idx="81">
                  <c:v>0.24653872226189832</c:v>
                </c:pt>
                <c:pt idx="82">
                  <c:v>0.25201339749721763</c:v>
                </c:pt>
                <c:pt idx="83">
                  <c:v>0.25760190837543789</c:v>
                </c:pt>
                <c:pt idx="84">
                  <c:v>0.2633886112343824</c:v>
                </c:pt>
                <c:pt idx="85">
                  <c:v>0.26928965023141715</c:v>
                </c:pt>
                <c:pt idx="86">
                  <c:v>0.27542119314715002</c:v>
                </c:pt>
                <c:pt idx="87">
                  <c:v>0.28171754184993975</c:v>
                </c:pt>
                <c:pt idx="88">
                  <c:v>0.28790369762366119</c:v>
                </c:pt>
                <c:pt idx="89">
                  <c:v>0.29423927861474025</c:v>
                </c:pt>
                <c:pt idx="90">
                  <c:v>0.30087195666987515</c:v>
                </c:pt>
                <c:pt idx="91">
                  <c:v>0.30767438307027245</c:v>
                </c:pt>
                <c:pt idx="92">
                  <c:v>0.31452444249790446</c:v>
                </c:pt>
                <c:pt idx="93">
                  <c:v>0.32146540250553018</c:v>
                </c:pt>
                <c:pt idx="94">
                  <c:v>0.32849710640473523</c:v>
                </c:pt>
                <c:pt idx="95">
                  <c:v>0.33511604985165966</c:v>
                </c:pt>
                <c:pt idx="96">
                  <c:v>0.34199823602820928</c:v>
                </c:pt>
                <c:pt idx="97">
                  <c:v>0.34918825978068718</c:v>
                </c:pt>
                <c:pt idx="98">
                  <c:v>0.35653250999204222</c:v>
                </c:pt>
                <c:pt idx="99">
                  <c:v>0.36377997120467764</c:v>
                </c:pt>
                <c:pt idx="100">
                  <c:v>0.37174730100466435</c:v>
                </c:pt>
                <c:pt idx="101">
                  <c:v>0.38003510641105037</c:v>
                </c:pt>
                <c:pt idx="102">
                  <c:v>0.38848205423906512</c:v>
                </c:pt>
                <c:pt idx="103">
                  <c:v>0.39712622305327766</c:v>
                </c:pt>
                <c:pt idx="104">
                  <c:v>0.40597572767944462</c:v>
                </c:pt>
                <c:pt idx="105">
                  <c:v>0.41534480305293736</c:v>
                </c:pt>
                <c:pt idx="106">
                  <c:v>0.42511632349859457</c:v>
                </c:pt>
                <c:pt idx="107">
                  <c:v>0.43516975570827732</c:v>
                </c:pt>
                <c:pt idx="108">
                  <c:v>0.44550628871196662</c:v>
                </c:pt>
                <c:pt idx="109">
                  <c:v>0.4563564836804534</c:v>
                </c:pt>
                <c:pt idx="110">
                  <c:v>0.46708401968201846</c:v>
                </c:pt>
                <c:pt idx="111">
                  <c:v>0.47773819916089738</c:v>
                </c:pt>
                <c:pt idx="112">
                  <c:v>0.48838513492366092</c:v>
                </c:pt>
                <c:pt idx="113">
                  <c:v>0.49927023997060088</c:v>
                </c:pt>
                <c:pt idx="114">
                  <c:v>0.51042362899891158</c:v>
                </c:pt>
                <c:pt idx="115">
                  <c:v>0.52165424294888596</c:v>
                </c:pt>
                <c:pt idx="116">
                  <c:v>0.53319123459948181</c:v>
                </c:pt>
                <c:pt idx="117">
                  <c:v>0.54503069204591981</c:v>
                </c:pt>
                <c:pt idx="118">
                  <c:v>0.5572886644117957</c:v>
                </c:pt>
                <c:pt idx="119">
                  <c:v>0.56991029006020888</c:v>
                </c:pt>
                <c:pt idx="120">
                  <c:v>0.58326015345221427</c:v>
                </c:pt>
                <c:pt idx="121">
                  <c:v>0.59675232774869602</c:v>
                </c:pt>
                <c:pt idx="122">
                  <c:v>0.61067250229067693</c:v>
                </c:pt>
                <c:pt idx="123">
                  <c:v>0.6250370278803079</c:v>
                </c:pt>
                <c:pt idx="124">
                  <c:v>0.63934334564838857</c:v>
                </c:pt>
                <c:pt idx="125">
                  <c:v>0.65379086593586655</c:v>
                </c:pt>
                <c:pt idx="126">
                  <c:v>0.66875738362978976</c:v>
                </c:pt>
                <c:pt idx="127">
                  <c:v>0.68403135017384897</c:v>
                </c:pt>
                <c:pt idx="128">
                  <c:v>0.69955266683576078</c:v>
                </c:pt>
                <c:pt idx="129">
                  <c:v>0.71533765340411659</c:v>
                </c:pt>
                <c:pt idx="130">
                  <c:v>0.73114467218868917</c:v>
                </c:pt>
                <c:pt idx="131">
                  <c:v>0.74676315872284627</c:v>
                </c:pt>
                <c:pt idx="132">
                  <c:v>0.76240159150986508</c:v>
                </c:pt>
                <c:pt idx="133">
                  <c:v>0.77836426450571161</c:v>
                </c:pt>
                <c:pt idx="134">
                  <c:v>0.79509060469220849</c:v>
                </c:pt>
                <c:pt idx="135">
                  <c:v>0.81196400336593699</c:v>
                </c:pt>
                <c:pt idx="136">
                  <c:v>0.82911334998776964</c:v>
                </c:pt>
                <c:pt idx="137">
                  <c:v>0.84648277244789816</c:v>
                </c:pt>
                <c:pt idx="138">
                  <c:v>0.86419945383437791</c:v>
                </c:pt>
                <c:pt idx="139">
                  <c:v>0.8821194960044304</c:v>
                </c:pt>
                <c:pt idx="140">
                  <c:v>0.9002146575184633</c:v>
                </c:pt>
                <c:pt idx="141">
                  <c:v>0.9184136825280883</c:v>
                </c:pt>
                <c:pt idx="142">
                  <c:v>0.93642555637947988</c:v>
                </c:pt>
                <c:pt idx="143">
                  <c:v>0.95450449293020767</c:v>
                </c:pt>
                <c:pt idx="144">
                  <c:v>0.97304970489671538</c:v>
                </c:pt>
                <c:pt idx="145">
                  <c:v>0.99183890309506328</c:v>
                </c:pt>
                <c:pt idx="146">
                  <c:v>1.0111903564421054</c:v>
                </c:pt>
                <c:pt idx="147">
                  <c:v>1.0313033844568087</c:v>
                </c:pt>
                <c:pt idx="148">
                  <c:v>1.0507063434166519</c:v>
                </c:pt>
                <c:pt idx="149">
                  <c:v>1.0702881579621375</c:v>
                </c:pt>
                <c:pt idx="150">
                  <c:v>1.0899522697621176</c:v>
                </c:pt>
                <c:pt idx="151">
                  <c:v>1.109541208889204</c:v>
                </c:pt>
                <c:pt idx="152">
                  <c:v>1.1295801875681979</c:v>
                </c:pt>
                <c:pt idx="153">
                  <c:v>1.1506129809176484</c:v>
                </c:pt>
                <c:pt idx="154">
                  <c:v>1.1719968106739822</c:v>
                </c:pt>
                <c:pt idx="155">
                  <c:v>1.1936764203682591</c:v>
                </c:pt>
                <c:pt idx="156">
                  <c:v>1.2160895978939574</c:v>
                </c:pt>
                <c:pt idx="157">
                  <c:v>1.2386535866923303</c:v>
                </c:pt>
                <c:pt idx="158">
                  <c:v>1.2616023138459498</c:v>
                </c:pt>
                <c:pt idx="159">
                  <c:v>1.284509001612721</c:v>
                </c:pt>
                <c:pt idx="160">
                  <c:v>1.3083472716522713</c:v>
                </c:pt>
                <c:pt idx="161">
                  <c:v>1.3329175966113731</c:v>
                </c:pt>
                <c:pt idx="162">
                  <c:v>1.3578564164893321</c:v>
                </c:pt>
                <c:pt idx="163">
                  <c:v>1.3826769824834533</c:v>
                </c:pt>
                <c:pt idx="164">
                  <c:v>1.407836869668972</c:v>
                </c:pt>
                <c:pt idx="165">
                  <c:v>1.4331875150874906</c:v>
                </c:pt>
                <c:pt idx="166">
                  <c:v>1.4580516011609559</c:v>
                </c:pt>
                <c:pt idx="167">
                  <c:v>1.4832528602906461</c:v>
                </c:pt>
                <c:pt idx="168">
                  <c:v>1.5087293241523527</c:v>
                </c:pt>
                <c:pt idx="169">
                  <c:v>1.5345120850697791</c:v>
                </c:pt>
                <c:pt idx="170">
                  <c:v>1.559331731268276</c:v>
                </c:pt>
                <c:pt idx="171">
                  <c:v>1.5851103856141608</c:v>
                </c:pt>
                <c:pt idx="172">
                  <c:v>1.6110841999480807</c:v>
                </c:pt>
                <c:pt idx="173">
                  <c:v>1.6370990299319781</c:v>
                </c:pt>
                <c:pt idx="174">
                  <c:v>1.6633788498038007</c:v>
                </c:pt>
                <c:pt idx="175">
                  <c:v>1.6899236595635503</c:v>
                </c:pt>
                <c:pt idx="176">
                  <c:v>1.7167334592112253</c:v>
                </c:pt>
                <c:pt idx="177">
                  <c:v>1.7438082487468267</c:v>
                </c:pt>
                <c:pt idx="178">
                  <c:v>1.7711480281703535</c:v>
                </c:pt>
                <c:pt idx="179">
                  <c:v>1.7987527974818067</c:v>
                </c:pt>
                <c:pt idx="180">
                  <c:v>1.8340159825936344</c:v>
                </c:pt>
                <c:pt idx="181">
                  <c:v>1.8681953811714391</c:v>
                </c:pt>
                <c:pt idx="182">
                  <c:v>1.9012355380085404</c:v>
                </c:pt>
                <c:pt idx="183">
                  <c:v>1.9330813853366486</c:v>
                </c:pt>
                <c:pt idx="184">
                  <c:v>1.9636783033056746</c:v>
                </c:pt>
                <c:pt idx="185">
                  <c:v>1.9929721814509263</c:v>
                </c:pt>
                <c:pt idx="186">
                  <c:v>2.0209094811476809</c:v>
                </c:pt>
                <c:pt idx="187">
                  <c:v>2.0474372990531302</c:v>
                </c:pt>
                <c:pt idx="188">
                  <c:v>2.0725034315357154</c:v>
                </c:pt>
                <c:pt idx="189">
                  <c:v>2.0960564400918349</c:v>
                </c:pt>
                <c:pt idx="190">
                  <c:v>2.1180457177499283</c:v>
                </c:pt>
                <c:pt idx="191">
                  <c:v>2.1384215564619451</c:v>
                </c:pt>
                <c:pt idx="192">
                  <c:v>2.1571352154821901</c:v>
                </c:pt>
                <c:pt idx="193">
                  <c:v>2.1741389907335456</c:v>
                </c:pt>
                <c:pt idx="194">
                  <c:v>2.1893862851610773</c:v>
                </c:pt>
                <c:pt idx="195">
                  <c:v>2.2028316800730092</c:v>
                </c:pt>
                <c:pt idx="196">
                  <c:v>2.2144310074690936</c:v>
                </c:pt>
                <c:pt idx="197">
                  <c:v>2.2241414233563437</c:v>
                </c:pt>
                <c:pt idx="198">
                  <c:v>2.2319214820521531</c:v>
                </c:pt>
                <c:pt idx="199">
                  <c:v>2.2377312114747965</c:v>
                </c:pt>
                <c:pt idx="200">
                  <c:v>2.2424967195898722</c:v>
                </c:pt>
                <c:pt idx="201">
                  <c:v>2.237351436349881</c:v>
                </c:pt>
                <c:pt idx="202">
                  <c:v>2.232254594537832</c:v>
                </c:pt>
                <c:pt idx="203">
                  <c:v>2.2272057260172828</c:v>
                </c:pt>
                <c:pt idx="204">
                  <c:v>2.2222043626517882</c:v>
                </c:pt>
                <c:pt idx="205">
                  <c:v>2.2172500363049039</c:v>
                </c:pt>
                <c:pt idx="206">
                  <c:v>2.2123422788401865</c:v>
                </c:pt>
                <c:pt idx="207">
                  <c:v>2.20748062212119</c:v>
                </c:pt>
                <c:pt idx="208">
                  <c:v>2.2026645980114705</c:v>
                </c:pt>
                <c:pt idx="209">
                  <c:v>2.1978937383745834</c:v>
                </c:pt>
                <c:pt idx="210">
                  <c:v>2.1931675750740842</c:v>
                </c:pt>
                <c:pt idx="211">
                  <c:v>2.1884856399735297</c:v>
                </c:pt>
                <c:pt idx="212">
                  <c:v>2.1838474649364739</c:v>
                </c:pt>
                <c:pt idx="213">
                  <c:v>2.1792525818264736</c:v>
                </c:pt>
                <c:pt idx="214">
                  <c:v>2.1747005225070843</c:v>
                </c:pt>
                <c:pt idx="215">
                  <c:v>2.1701908188418599</c:v>
                </c:pt>
                <c:pt idx="216">
                  <c:v>2.1657230026943579</c:v>
                </c:pt>
                <c:pt idx="217">
                  <c:v>2.1612966059281331</c:v>
                </c:pt>
                <c:pt idx="218">
                  <c:v>2.1569111604067412</c:v>
                </c:pt>
                <c:pt idx="219">
                  <c:v>2.1525661979937372</c:v>
                </c:pt>
                <c:pt idx="220">
                  <c:v>2.1482612505526788</c:v>
                </c:pt>
                <c:pt idx="221">
                  <c:v>2.1439958499471197</c:v>
                </c:pt>
                <c:pt idx="222">
                  <c:v>2.139769528040615</c:v>
                </c:pt>
                <c:pt idx="223">
                  <c:v>2.1355818166967215</c:v>
                </c:pt>
                <c:pt idx="224">
                  <c:v>2.1314322477789944</c:v>
                </c:pt>
                <c:pt idx="225">
                  <c:v>2.1273203531509899</c:v>
                </c:pt>
                <c:pt idx="226">
                  <c:v>2.1232456646762619</c:v>
                </c:pt>
                <c:pt idx="227">
                  <c:v>2.1192077142183678</c:v>
                </c:pt>
                <c:pt idx="228">
                  <c:v>2.1152060336408618</c:v>
                </c:pt>
                <c:pt idx="229">
                  <c:v>2.1112401548073008</c:v>
                </c:pt>
                <c:pt idx="230">
                  <c:v>2.1073096095812396</c:v>
                </c:pt>
                <c:pt idx="231">
                  <c:v>2.1034139298262335</c:v>
                </c:pt>
                <c:pt idx="232">
                  <c:v>2.0995526474058392</c:v>
                </c:pt>
                <c:pt idx="233">
                  <c:v>2.0957252941836106</c:v>
                </c:pt>
                <c:pt idx="234">
                  <c:v>2.0919314020231052</c:v>
                </c:pt>
                <c:pt idx="235">
                  <c:v>2.0881705027878765</c:v>
                </c:pt>
                <c:pt idx="236">
                  <c:v>2.0844421283414825</c:v>
                </c:pt>
                <c:pt idx="237">
                  <c:v>2.080745810547477</c:v>
                </c:pt>
                <c:pt idx="238">
                  <c:v>2.0770810812694158</c:v>
                </c:pt>
                <c:pt idx="239">
                  <c:v>2.0734474723708551</c:v>
                </c:pt>
                <c:pt idx="240">
                  <c:v>2.0698445157153498</c:v>
                </c:pt>
                <c:pt idx="241">
                  <c:v>2.0662717431664559</c:v>
                </c:pt>
                <c:pt idx="242">
                  <c:v>2.0627286865877301</c:v>
                </c:pt>
                <c:pt idx="243">
                  <c:v>2.0592148778427251</c:v>
                </c:pt>
                <c:pt idx="244">
                  <c:v>2.0557298487949991</c:v>
                </c:pt>
                <c:pt idx="245">
                  <c:v>2.0522731313081062</c:v>
                </c:pt>
                <c:pt idx="246">
                  <c:v>2.0488442572456029</c:v>
                </c:pt>
                <c:pt idx="247">
                  <c:v>2.0454427584710446</c:v>
                </c:pt>
                <c:pt idx="248">
                  <c:v>2.0420681668479865</c:v>
                </c:pt>
                <c:pt idx="249">
                  <c:v>2.0387200142399844</c:v>
                </c:pt>
                <c:pt idx="250">
                  <c:v>2.0353978325105939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F-46FC-BBB0-8E1B0BF16F3B}"/>
            </c:ext>
          </c:extLst>
        </c:ser>
        <c:ser>
          <c:idx val="2"/>
          <c:order val="2"/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analys'!$C$75:$IS$75</c:f>
              <c:numCache>
                <c:formatCode>0.00_);[Red]\(0.00\)</c:formatCode>
                <c:ptCount val="251"/>
                <c:pt idx="0">
                  <c:v>-5.1760379101599571E-2</c:v>
                </c:pt>
                <c:pt idx="1">
                  <c:v>-5.0491928263329058E-2</c:v>
                </c:pt>
                <c:pt idx="2">
                  <c:v>-4.9204040324133017E-2</c:v>
                </c:pt>
                <c:pt idx="3">
                  <c:v>-4.7893037307398953E-2</c:v>
                </c:pt>
                <c:pt idx="4">
                  <c:v>-4.6556153226413564E-2</c:v>
                </c:pt>
                <c:pt idx="5">
                  <c:v>-4.5212241800770527E-2</c:v>
                </c:pt>
                <c:pt idx="6">
                  <c:v>-4.385573425819863E-2</c:v>
                </c:pt>
                <c:pt idx="7">
                  <c:v>-4.2484478445403935E-2</c:v>
                </c:pt>
                <c:pt idx="8">
                  <c:v>-4.1103956649435683E-2</c:v>
                </c:pt>
                <c:pt idx="9">
                  <c:v>-3.9701004593667412E-2</c:v>
                </c:pt>
                <c:pt idx="10">
                  <c:v>-3.8331332689218491E-2</c:v>
                </c:pt>
                <c:pt idx="11">
                  <c:v>-3.6984411689558891E-2</c:v>
                </c:pt>
                <c:pt idx="12">
                  <c:v>-3.5640867052974798E-2</c:v>
                </c:pt>
                <c:pt idx="13">
                  <c:v>-3.4290857504944872E-2</c:v>
                </c:pt>
                <c:pt idx="14">
                  <c:v>-3.2936880484103488E-2</c:v>
                </c:pt>
                <c:pt idx="15">
                  <c:v>-3.1586261177042968E-2</c:v>
                </c:pt>
                <c:pt idx="16">
                  <c:v>-3.0223143982274946E-2</c:v>
                </c:pt>
                <c:pt idx="17">
                  <c:v>-2.8844838418624036E-2</c:v>
                </c:pt>
                <c:pt idx="18">
                  <c:v>-2.7468603391145978E-2</c:v>
                </c:pt>
                <c:pt idx="19">
                  <c:v>-2.6084935884837956E-2</c:v>
                </c:pt>
                <c:pt idx="20">
                  <c:v>-2.4629128779585535E-2</c:v>
                </c:pt>
                <c:pt idx="21">
                  <c:v>-2.3129018299470568E-2</c:v>
                </c:pt>
                <c:pt idx="22">
                  <c:v>-2.1589384460957151E-2</c:v>
                </c:pt>
                <c:pt idx="23">
                  <c:v>-2.0011774261838818E-2</c:v>
                </c:pt>
                <c:pt idx="24">
                  <c:v>-1.8425217939643163E-2</c:v>
                </c:pt>
                <c:pt idx="25">
                  <c:v>-1.680861225652551E-2</c:v>
                </c:pt>
                <c:pt idx="26">
                  <c:v>-1.5173916951632102E-2</c:v>
                </c:pt>
                <c:pt idx="27">
                  <c:v>-1.3511648179577111E-2</c:v>
                </c:pt>
                <c:pt idx="28">
                  <c:v>-1.1824918864511334E-2</c:v>
                </c:pt>
                <c:pt idx="29">
                  <c:v>-1.01076801676898E-2</c:v>
                </c:pt>
                <c:pt idx="30">
                  <c:v>-8.3411613477092153E-3</c:v>
                </c:pt>
                <c:pt idx="31">
                  <c:v>-6.5702437723407156E-3</c:v>
                </c:pt>
                <c:pt idx="32">
                  <c:v>-4.7592167703794999E-3</c:v>
                </c:pt>
                <c:pt idx="33">
                  <c:v>-2.9035971501687671E-3</c:v>
                </c:pt>
                <c:pt idx="34">
                  <c:v>-1.038550099864359E-3</c:v>
                </c:pt>
                <c:pt idx="35">
                  <c:v>8.3092346517366078E-4</c:v>
                </c:pt>
                <c:pt idx="36">
                  <c:v>2.7234701203797188E-3</c:v>
                </c:pt>
                <c:pt idx="37">
                  <c:v>4.653973093490367E-3</c:v>
                </c:pt>
                <c:pt idx="38">
                  <c:v>6.6290464491530754E-3</c:v>
                </c:pt>
                <c:pt idx="39">
                  <c:v>8.6060247550069011E-3</c:v>
                </c:pt>
                <c:pt idx="40">
                  <c:v>1.0702273901527899E-2</c:v>
                </c:pt>
                <c:pt idx="41">
                  <c:v>1.2854489184387273E-2</c:v>
                </c:pt>
                <c:pt idx="42">
                  <c:v>1.5027080423756077E-2</c:v>
                </c:pt>
                <c:pt idx="43">
                  <c:v>1.7220546408894512E-2</c:v>
                </c:pt>
                <c:pt idx="44">
                  <c:v>1.9445476123456894E-2</c:v>
                </c:pt>
                <c:pt idx="45">
                  <c:v>2.1714739050577352E-2</c:v>
                </c:pt>
                <c:pt idx="46">
                  <c:v>2.4016626302348458E-2</c:v>
                </c:pt>
                <c:pt idx="47">
                  <c:v>2.6351287793347548E-2</c:v>
                </c:pt>
                <c:pt idx="48">
                  <c:v>2.8728364103582378E-2</c:v>
                </c:pt>
                <c:pt idx="49">
                  <c:v>3.1179197756760167E-2</c:v>
                </c:pt>
                <c:pt idx="50">
                  <c:v>3.3690859229836008E-2</c:v>
                </c:pt>
                <c:pt idx="51">
                  <c:v>3.624051334637348E-2</c:v>
                </c:pt>
                <c:pt idx="52">
                  <c:v>3.8831297867832661E-2</c:v>
                </c:pt>
                <c:pt idx="53">
                  <c:v>4.1491037574142832E-2</c:v>
                </c:pt>
                <c:pt idx="54">
                  <c:v>4.4189756628579317E-2</c:v>
                </c:pt>
                <c:pt idx="55">
                  <c:v>4.6945061799632808E-2</c:v>
                </c:pt>
                <c:pt idx="56">
                  <c:v>4.9750532611976268E-2</c:v>
                </c:pt>
                <c:pt idx="57">
                  <c:v>5.2688675514649112E-2</c:v>
                </c:pt>
                <c:pt idx="58">
                  <c:v>5.5606425907505773E-2</c:v>
                </c:pt>
                <c:pt idx="59">
                  <c:v>5.8579457989361837E-2</c:v>
                </c:pt>
                <c:pt idx="60">
                  <c:v>6.1573781327699896E-2</c:v>
                </c:pt>
                <c:pt idx="61">
                  <c:v>6.4579284712393437E-2</c:v>
                </c:pt>
                <c:pt idx="62">
                  <c:v>6.7622399649973464E-2</c:v>
                </c:pt>
                <c:pt idx="63">
                  <c:v>7.0756210061217212E-2</c:v>
                </c:pt>
                <c:pt idx="64">
                  <c:v>7.3787906979916745E-2</c:v>
                </c:pt>
                <c:pt idx="65">
                  <c:v>7.6797681064839973E-2</c:v>
                </c:pt>
                <c:pt idx="66">
                  <c:v>7.9882367717147684E-2</c:v>
                </c:pt>
                <c:pt idx="67">
                  <c:v>8.3020097002505094E-2</c:v>
                </c:pt>
                <c:pt idx="68">
                  <c:v>8.6151727612816809E-2</c:v>
                </c:pt>
                <c:pt idx="69">
                  <c:v>8.9127229221098475E-2</c:v>
                </c:pt>
                <c:pt idx="70">
                  <c:v>9.2325929382670757E-2</c:v>
                </c:pt>
                <c:pt idx="71">
                  <c:v>9.5422914853812407E-2</c:v>
                </c:pt>
                <c:pt idx="72">
                  <c:v>9.8598677203154961E-2</c:v>
                </c:pt>
                <c:pt idx="73">
                  <c:v>0.10192615207584249</c:v>
                </c:pt>
                <c:pt idx="74">
                  <c:v>0.10527247833696191</c:v>
                </c:pt>
                <c:pt idx="75">
                  <c:v>0.10865902631729787</c:v>
                </c:pt>
                <c:pt idx="76">
                  <c:v>0.11202529694074473</c:v>
                </c:pt>
                <c:pt idx="77">
                  <c:v>0.11551543445061718</c:v>
                </c:pt>
                <c:pt idx="78">
                  <c:v>0.11900930028196663</c:v>
                </c:pt>
                <c:pt idx="79">
                  <c:v>0.12261174245071496</c:v>
                </c:pt>
                <c:pt idx="80">
                  <c:v>0.12614000549497165</c:v>
                </c:pt>
                <c:pt idx="81">
                  <c:v>0.12956249501384445</c:v>
                </c:pt>
                <c:pt idx="82">
                  <c:v>0.13289919339728926</c:v>
                </c:pt>
                <c:pt idx="83">
                  <c:v>0.13630527218949248</c:v>
                </c:pt>
                <c:pt idx="84">
                  <c:v>0.13983214478831787</c:v>
                </c:pt>
                <c:pt idx="85">
                  <c:v>0.14342870283709899</c:v>
                </c:pt>
                <c:pt idx="86">
                  <c:v>0.14716574813303887</c:v>
                </c:pt>
                <c:pt idx="87">
                  <c:v>0.15100323905901486</c:v>
                </c:pt>
                <c:pt idx="88">
                  <c:v>0.15477356973301512</c:v>
                </c:pt>
                <c:pt idx="89">
                  <c:v>0.15863497190619522</c:v>
                </c:pt>
                <c:pt idx="90">
                  <c:v>0.16267744843552448</c:v>
                </c:pt>
                <c:pt idx="91">
                  <c:v>0.16682338297923519</c:v>
                </c:pt>
                <c:pt idx="92">
                  <c:v>0.17099834884227372</c:v>
                </c:pt>
                <c:pt idx="93">
                  <c:v>0.17522871667991022</c:v>
                </c:pt>
                <c:pt idx="94">
                  <c:v>0.17951439099388103</c:v>
                </c:pt>
                <c:pt idx="95">
                  <c:v>0.18354849657095404</c:v>
                </c:pt>
                <c:pt idx="96">
                  <c:v>0.187743043005729</c:v>
                </c:pt>
                <c:pt idx="97">
                  <c:v>0.19212520991072599</c:v>
                </c:pt>
                <c:pt idx="98">
                  <c:v>0.19660137456972662</c:v>
                </c:pt>
                <c:pt idx="99">
                  <c:v>0.20101854838786803</c:v>
                </c:pt>
                <c:pt idx="100">
                  <c:v>0.2058744668344053</c:v>
                </c:pt>
                <c:pt idx="101">
                  <c:v>0.21092570836255786</c:v>
                </c:pt>
                <c:pt idx="102">
                  <c:v>0.21607394381969458</c:v>
                </c:pt>
                <c:pt idx="103">
                  <c:v>0.22134238128289407</c:v>
                </c:pt>
                <c:pt idx="104">
                  <c:v>0.22673596656625866</c:v>
                </c:pt>
                <c:pt idx="105">
                  <c:v>0.23244621919483899</c:v>
                </c:pt>
                <c:pt idx="106">
                  <c:v>0.23840175355502846</c:v>
                </c:pt>
                <c:pt idx="107">
                  <c:v>0.24452910715323029</c:v>
                </c:pt>
                <c:pt idx="108">
                  <c:v>0.2508290046779868</c:v>
                </c:pt>
                <c:pt idx="109">
                  <c:v>0.2574419682703924</c:v>
                </c:pt>
                <c:pt idx="110">
                  <c:v>0.26398017382527955</c:v>
                </c:pt>
                <c:pt idx="111">
                  <c:v>0.27047367013621332</c:v>
                </c:pt>
                <c:pt idx="112">
                  <c:v>0.27696275155588618</c:v>
                </c:pt>
                <c:pt idx="113">
                  <c:v>0.28359699210031786</c:v>
                </c:pt>
                <c:pt idx="114">
                  <c:v>0.2903947460384152</c:v>
                </c:pt>
                <c:pt idx="115">
                  <c:v>0.29723956692755532</c:v>
                </c:pt>
                <c:pt idx="116">
                  <c:v>0.30427111852389666</c:v>
                </c:pt>
                <c:pt idx="117">
                  <c:v>0.31148701660448647</c:v>
                </c:pt>
                <c:pt idx="118">
                  <c:v>0.31895799064759672</c:v>
                </c:pt>
                <c:pt idx="119">
                  <c:v>0.32665060364969917</c:v>
                </c:pt>
                <c:pt idx="120">
                  <c:v>0.33478706210333298</c:v>
                </c:pt>
                <c:pt idx="121">
                  <c:v>0.34301025603341107</c:v>
                </c:pt>
                <c:pt idx="122">
                  <c:v>0.3514943070309654</c:v>
                </c:pt>
                <c:pt idx="123">
                  <c:v>0.36024918056294358</c:v>
                </c:pt>
                <c:pt idx="124">
                  <c:v>0.3689685776628554</c:v>
                </c:pt>
                <c:pt idx="125">
                  <c:v>0.37777403470202581</c:v>
                </c:pt>
                <c:pt idx="126">
                  <c:v>0.38689580964731141</c:v>
                </c:pt>
                <c:pt idx="127">
                  <c:v>0.39620496814269746</c:v>
                </c:pt>
                <c:pt idx="128">
                  <c:v>0.40566488128615097</c:v>
                </c:pt>
                <c:pt idx="129">
                  <c:v>0.41528549564251266</c:v>
                </c:pt>
                <c:pt idx="130">
                  <c:v>0.42491953816713524</c:v>
                </c:pt>
                <c:pt idx="131">
                  <c:v>0.43443867428577981</c:v>
                </c:pt>
                <c:pt idx="132">
                  <c:v>0.44396996722228449</c:v>
                </c:pt>
                <c:pt idx="133">
                  <c:v>0.45369887768569989</c:v>
                </c:pt>
                <c:pt idx="134">
                  <c:v>0.46389322709681641</c:v>
                </c:pt>
                <c:pt idx="135">
                  <c:v>0.47417720553532311</c:v>
                </c:pt>
                <c:pt idx="136">
                  <c:v>0.48462936839259002</c:v>
                </c:pt>
                <c:pt idx="137">
                  <c:v>0.49521566280329404</c:v>
                </c:pt>
                <c:pt idx="138">
                  <c:v>0.50601360416078278</c:v>
                </c:pt>
                <c:pt idx="139">
                  <c:v>0.51693548960054791</c:v>
                </c:pt>
                <c:pt idx="140">
                  <c:v>0.52796410656444059</c:v>
                </c:pt>
                <c:pt idx="141">
                  <c:v>0.53905602612491588</c:v>
                </c:pt>
                <c:pt idx="142">
                  <c:v>0.55003388102579109</c:v>
                </c:pt>
                <c:pt idx="143">
                  <c:v>0.5610526092188427</c:v>
                </c:pt>
                <c:pt idx="144">
                  <c:v>0.57235552238345877</c:v>
                </c:pt>
                <c:pt idx="145">
                  <c:v>0.58380713997899902</c:v>
                </c:pt>
                <c:pt idx="146">
                  <c:v>0.59560144015662708</c:v>
                </c:pt>
                <c:pt idx="147">
                  <c:v>0.60785990393359779</c:v>
                </c:pt>
                <c:pt idx="148">
                  <c:v>0.61968559568928039</c:v>
                </c:pt>
                <c:pt idx="149">
                  <c:v>0.63162029612910053</c:v>
                </c:pt>
                <c:pt idx="150">
                  <c:v>0.64360515499918924</c:v>
                </c:pt>
                <c:pt idx="151">
                  <c:v>0.65554419772031158</c:v>
                </c:pt>
                <c:pt idx="152">
                  <c:v>0.66775752999849269</c:v>
                </c:pt>
                <c:pt idx="153">
                  <c:v>0.68057657122959248</c:v>
                </c:pt>
                <c:pt idx="154">
                  <c:v>0.69360956170170329</c:v>
                </c:pt>
                <c:pt idx="155">
                  <c:v>0.70682282376954719</c:v>
                </c:pt>
                <c:pt idx="156">
                  <c:v>0.72048317986434995</c:v>
                </c:pt>
                <c:pt idx="157">
                  <c:v>0.73423545222963582</c:v>
                </c:pt>
                <c:pt idx="158">
                  <c:v>0.74822221445830561</c:v>
                </c:pt>
                <c:pt idx="159">
                  <c:v>0.76218335457276609</c:v>
                </c:pt>
                <c:pt idx="160">
                  <c:v>0.77671227431433121</c:v>
                </c:pt>
                <c:pt idx="161">
                  <c:v>0.79168736599517453</c:v>
                </c:pt>
                <c:pt idx="162">
                  <c:v>0.80688704750960749</c:v>
                </c:pt>
                <c:pt idx="163">
                  <c:v>0.82201465579118616</c:v>
                </c:pt>
                <c:pt idx="164">
                  <c:v>0.83734907313853368</c:v>
                </c:pt>
                <c:pt idx="165">
                  <c:v>0.85279975358100923</c:v>
                </c:pt>
                <c:pt idx="166">
                  <c:v>0.86795388642745286</c:v>
                </c:pt>
                <c:pt idx="167">
                  <c:v>0.88331351909686107</c:v>
                </c:pt>
                <c:pt idx="168">
                  <c:v>0.89884088321059541</c:v>
                </c:pt>
                <c:pt idx="169">
                  <c:v>0.91455492888017431</c:v>
                </c:pt>
                <c:pt idx="170">
                  <c:v>0.92968197656583773</c:v>
                </c:pt>
                <c:pt idx="171">
                  <c:v>0.94539351936720362</c:v>
                </c:pt>
                <c:pt idx="172">
                  <c:v>0.96122400803998642</c:v>
                </c:pt>
                <c:pt idx="173">
                  <c:v>0.97707949488107915</c:v>
                </c:pt>
                <c:pt idx="174">
                  <c:v>0.99309648743578316</c:v>
                </c:pt>
                <c:pt idx="175">
                  <c:v>1.009274985704099</c:v>
                </c:pt>
                <c:pt idx="176">
                  <c:v>1.0256149896860265</c:v>
                </c:pt>
                <c:pt idx="177">
                  <c:v>1.0421164993815655</c:v>
                </c:pt>
                <c:pt idx="178">
                  <c:v>1.058779514790716</c:v>
                </c:pt>
                <c:pt idx="179">
                  <c:v>1.0756040359134782</c:v>
                </c:pt>
                <c:pt idx="180">
                  <c:v>1.0970961989551617</c:v>
                </c:pt>
                <c:pt idx="181">
                  <c:v>1.1179278171022837</c:v>
                </c:pt>
                <c:pt idx="182">
                  <c:v>1.1380650915831303</c:v>
                </c:pt>
                <c:pt idx="183">
                  <c:v>1.1574744597614659</c:v>
                </c:pt>
                <c:pt idx="184">
                  <c:v>1.1761226319976932</c:v>
                </c:pt>
                <c:pt idx="185">
                  <c:v>1.193976629111805</c:v>
                </c:pt>
                <c:pt idx="186">
                  <c:v>1.2110038204481215</c:v>
                </c:pt>
                <c:pt idx="187">
                  <c:v>1.2271719625418083</c:v>
                </c:pt>
                <c:pt idx="188">
                  <c:v>1.2424492383871901</c:v>
                </c:pt>
                <c:pt idx="189">
                  <c:v>1.2568042973078464</c:v>
                </c:pt>
                <c:pt idx="190">
                  <c:v>1.270206295428489</c:v>
                </c:pt>
                <c:pt idx="191">
                  <c:v>1.2826249367486358</c:v>
                </c:pt>
                <c:pt idx="192">
                  <c:v>1.294030514818062</c:v>
                </c:pt>
                <c:pt idx="193">
                  <c:v>1.3043939550140442</c:v>
                </c:pt>
                <c:pt idx="194">
                  <c:v>1.3136868574203886</c:v>
                </c:pt>
                <c:pt idx="195">
                  <c:v>1.3218815403082405</c:v>
                </c:pt>
                <c:pt idx="196">
                  <c:v>1.328951084218694</c:v>
                </c:pt>
                <c:pt idx="197">
                  <c:v>1.3348693766471715</c:v>
                </c:pt>
                <c:pt idx="198">
                  <c:v>1.3396111573296015</c:v>
                </c:pt>
                <c:pt idx="199">
                  <c:v>1.343152064130378</c:v>
                </c:pt>
                <c:pt idx="200">
                  <c:v>1.3460565402025442</c:v>
                </c:pt>
                <c:pt idx="201">
                  <c:v>1.3429205992505613</c:v>
                </c:pt>
                <c:pt idx="202">
                  <c:v>1.3398141823209835</c:v>
                </c:pt>
                <c:pt idx="203">
                  <c:v>1.3367370040945821</c:v>
                </c:pt>
                <c:pt idx="204">
                  <c:v>1.3336887792521288</c:v>
                </c:pt>
                <c:pt idx="205">
                  <c:v>1.3306692224743939</c:v>
                </c:pt>
                <c:pt idx="206">
                  <c:v>1.3276780484421487</c:v>
                </c:pt>
                <c:pt idx="207">
                  <c:v>1.3247149718361635</c:v>
                </c:pt>
                <c:pt idx="208">
                  <c:v>1.3217797073372104</c:v>
                </c:pt>
                <c:pt idx="209">
                  <c:v>1.3188719696260591</c:v>
                </c:pt>
                <c:pt idx="210">
                  <c:v>1.3159914733834812</c:v>
                </c:pt>
                <c:pt idx="211">
                  <c:v>1.313137933290248</c:v>
                </c:pt>
                <c:pt idx="212">
                  <c:v>1.31031106402713</c:v>
                </c:pt>
                <c:pt idx="213">
                  <c:v>1.3075105802748985</c:v>
                </c:pt>
                <c:pt idx="214">
                  <c:v>1.3047361967143245</c:v>
                </c:pt>
                <c:pt idx="215">
                  <c:v>1.3019876280261786</c:v>
                </c:pt>
                <c:pt idx="216">
                  <c:v>1.2992645888912315</c:v>
                </c:pt>
                <c:pt idx="217">
                  <c:v>1.296566793990255</c:v>
                </c:pt>
                <c:pt idx="218">
                  <c:v>1.2938939580040194</c:v>
                </c:pt>
                <c:pt idx="219">
                  <c:v>1.2912457956132961</c:v>
                </c:pt>
                <c:pt idx="220">
                  <c:v>1.2886220214988557</c:v>
                </c:pt>
                <c:pt idx="221">
                  <c:v>1.2860223503414701</c:v>
                </c:pt>
                <c:pt idx="222">
                  <c:v>1.283446496821909</c:v>
                </c:pt>
                <c:pt idx="223">
                  <c:v>1.2808941756209444</c:v>
                </c:pt>
                <c:pt idx="224">
                  <c:v>1.2783651014193462</c:v>
                </c:pt>
                <c:pt idx="225">
                  <c:v>1.2758589888978866</c:v>
                </c:pt>
                <c:pt idx="226">
                  <c:v>1.2733755527373354</c:v>
                </c:pt>
                <c:pt idx="227">
                  <c:v>1.2709145076184649</c:v>
                </c:pt>
                <c:pt idx="228">
                  <c:v>1.2684755682220448</c:v>
                </c:pt>
                <c:pt idx="229">
                  <c:v>1.2660584492288467</c:v>
                </c:pt>
                <c:pt idx="230">
                  <c:v>1.2636628653196413</c:v>
                </c:pt>
                <c:pt idx="231">
                  <c:v>1.2612885311751998</c:v>
                </c:pt>
                <c:pt idx="232">
                  <c:v>1.2589351614762931</c:v>
                </c:pt>
                <c:pt idx="233">
                  <c:v>1.2566024709036925</c:v>
                </c:pt>
                <c:pt idx="234">
                  <c:v>1.2542901741381685</c:v>
                </c:pt>
                <c:pt idx="235">
                  <c:v>1.2519979858604917</c:v>
                </c:pt>
                <c:pt idx="236">
                  <c:v>1.2497256207514342</c:v>
                </c:pt>
                <c:pt idx="237">
                  <c:v>1.2474727934917662</c:v>
                </c:pt>
                <c:pt idx="238">
                  <c:v>1.2452392187622587</c:v>
                </c:pt>
                <c:pt idx="239">
                  <c:v>1.2430246112436831</c:v>
                </c:pt>
                <c:pt idx="240">
                  <c:v>1.2408286856168098</c:v>
                </c:pt>
                <c:pt idx="241">
                  <c:v>1.2386511565624101</c:v>
                </c:pt>
                <c:pt idx="242">
                  <c:v>1.2364917387612557</c:v>
                </c:pt>
                <c:pt idx="243">
                  <c:v>1.2343501468941158</c:v>
                </c:pt>
                <c:pt idx="244">
                  <c:v>1.2322260956417628</c:v>
                </c:pt>
                <c:pt idx="245">
                  <c:v>1.230119299684967</c:v>
                </c:pt>
                <c:pt idx="246">
                  <c:v>1.2280294737045001</c:v>
                </c:pt>
                <c:pt idx="247">
                  <c:v>1.225956332381132</c:v>
                </c:pt>
                <c:pt idx="248">
                  <c:v>1.2238995903956347</c:v>
                </c:pt>
                <c:pt idx="249">
                  <c:v>1.2218589624287786</c:v>
                </c:pt>
                <c:pt idx="250">
                  <c:v>1.2198341631613348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F-46FC-BBB0-8E1B0BF16F3B}"/>
            </c:ext>
          </c:extLst>
        </c:ser>
        <c:ser>
          <c:idx val="5"/>
          <c:order val="5"/>
          <c:spPr>
            <a:solidFill>
              <a:srgbClr val="33CC33">
                <a:alpha val="40000"/>
              </a:srgbClr>
            </a:solidFill>
            <a:ln>
              <a:noFill/>
            </a:ln>
            <a:effectLst/>
          </c:spPr>
          <c:cat>
            <c:numRef>
              <c:f>'Global warning numerical analys'!$FS$2:$IS$2</c:f>
              <c:numCache>
                <c:formatCode>General</c:formatCode>
                <c:ptCount val="7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  <c:pt idx="51">
                  <c:v>2073</c:v>
                </c:pt>
                <c:pt idx="52">
                  <c:v>2074</c:v>
                </c:pt>
                <c:pt idx="53">
                  <c:v>2075</c:v>
                </c:pt>
                <c:pt idx="54">
                  <c:v>2076</c:v>
                </c:pt>
                <c:pt idx="55">
                  <c:v>2077</c:v>
                </c:pt>
                <c:pt idx="56">
                  <c:v>2078</c:v>
                </c:pt>
                <c:pt idx="57">
                  <c:v>2079</c:v>
                </c:pt>
                <c:pt idx="58">
                  <c:v>2080</c:v>
                </c:pt>
                <c:pt idx="59">
                  <c:v>2081</c:v>
                </c:pt>
                <c:pt idx="60">
                  <c:v>2082</c:v>
                </c:pt>
                <c:pt idx="61">
                  <c:v>2083</c:v>
                </c:pt>
                <c:pt idx="62">
                  <c:v>2084</c:v>
                </c:pt>
                <c:pt idx="63">
                  <c:v>2085</c:v>
                </c:pt>
                <c:pt idx="64">
                  <c:v>2086</c:v>
                </c:pt>
                <c:pt idx="65">
                  <c:v>2087</c:v>
                </c:pt>
                <c:pt idx="66">
                  <c:v>2088</c:v>
                </c:pt>
                <c:pt idx="67">
                  <c:v>2089</c:v>
                </c:pt>
                <c:pt idx="68">
                  <c:v>2090</c:v>
                </c:pt>
                <c:pt idx="69">
                  <c:v>2091</c:v>
                </c:pt>
                <c:pt idx="70">
                  <c:v>2092</c:v>
                </c:pt>
                <c:pt idx="71">
                  <c:v>2093</c:v>
                </c:pt>
                <c:pt idx="72">
                  <c:v>2094</c:v>
                </c:pt>
                <c:pt idx="73">
                  <c:v>2095</c:v>
                </c:pt>
                <c:pt idx="74">
                  <c:v>2096</c:v>
                </c:pt>
                <c:pt idx="75">
                  <c:v>2097</c:v>
                </c:pt>
                <c:pt idx="76">
                  <c:v>2098</c:v>
                </c:pt>
                <c:pt idx="77">
                  <c:v>2099</c:v>
                </c:pt>
                <c:pt idx="78">
                  <c:v>2100</c:v>
                </c:pt>
              </c:numCache>
            </c:numRef>
          </c:cat>
          <c:val>
            <c:numRef>
              <c:f>'Global warning numerical analys'!$C$80:$IS$80</c:f>
              <c:numCache>
                <c:formatCode>0.00_);[Red]\(0.00\)</c:formatCode>
                <c:ptCount val="251"/>
                <c:pt idx="179">
                  <c:v>1.7987527974818067</c:v>
                </c:pt>
                <c:pt idx="180">
                  <c:v>1.8146135874145826</c:v>
                </c:pt>
                <c:pt idx="181">
                  <c:v>1.8292066818542918</c:v>
                </c:pt>
                <c:pt idx="182">
                  <c:v>1.8424766255942551</c:v>
                </c:pt>
                <c:pt idx="183">
                  <c:v>1.8543683508661815</c:v>
                </c:pt>
                <c:pt idx="184">
                  <c:v>1.8648272378199828</c:v>
                </c:pt>
                <c:pt idx="185">
                  <c:v>1.8737991759909671</c:v>
                </c:pt>
                <c:pt idx="186">
                  <c:v>1.8812306267544108</c:v>
                </c:pt>
                <c:pt idx="187">
                  <c:v>1.8870686867675064</c:v>
                </c:pt>
                <c:pt idx="188">
                  <c:v>1.891261152398694</c:v>
                </c:pt>
                <c:pt idx="189">
                  <c:v>1.8937565851443732</c:v>
                </c:pt>
                <c:pt idx="190">
                  <c:v>1.8945043780329827</c:v>
                </c:pt>
                <c:pt idx="191">
                  <c:v>1.8934548230164729</c:v>
                </c:pt>
                <c:pt idx="192">
                  <c:v>1.8905591793491481</c:v>
                </c:pt>
                <c:pt idx="193">
                  <c:v>1.8857697429538913</c:v>
                </c:pt>
                <c:pt idx="194">
                  <c:v>1.8790399167757665</c:v>
                </c:pt>
                <c:pt idx="195">
                  <c:v>1.8703242821229991</c:v>
                </c:pt>
                <c:pt idx="196">
                  <c:v>1.8595786709953412</c:v>
                </c:pt>
                <c:pt idx="197">
                  <c:v>1.8467602393998057</c:v>
                </c:pt>
                <c:pt idx="198">
                  <c:v>1.8318275416537868</c:v>
                </c:pt>
                <c:pt idx="199">
                  <c:v>1.8147406056755579</c:v>
                </c:pt>
                <c:pt idx="200">
                  <c:v>1.7964255394307187</c:v>
                </c:pt>
                <c:pt idx="201">
                  <c:v>1.7700387714212438</c:v>
                </c:pt>
                <c:pt idx="202">
                  <c:v>1.7437004448397118</c:v>
                </c:pt>
                <c:pt idx="203">
                  <c:v>1.7174100915496791</c:v>
                </c:pt>
                <c:pt idx="204">
                  <c:v>1.6911672434147011</c:v>
                </c:pt>
                <c:pt idx="205">
                  <c:v>1.6649714322983331</c:v>
                </c:pt>
                <c:pt idx="206">
                  <c:v>1.6388221900641322</c:v>
                </c:pt>
                <c:pt idx="207">
                  <c:v>1.6127190485756522</c:v>
                </c:pt>
                <c:pt idx="208">
                  <c:v>1.586661539696449</c:v>
                </c:pt>
                <c:pt idx="209">
                  <c:v>1.5606491952900785</c:v>
                </c:pt>
                <c:pt idx="210">
                  <c:v>1.5346815472200959</c:v>
                </c:pt>
                <c:pt idx="211">
                  <c:v>1.5087581273500579</c:v>
                </c:pt>
                <c:pt idx="212">
                  <c:v>1.4828784675435185</c:v>
                </c:pt>
                <c:pt idx="213">
                  <c:v>1.4570420996640348</c:v>
                </c:pt>
                <c:pt idx="214">
                  <c:v>1.4312485555751617</c:v>
                </c:pt>
                <c:pt idx="215">
                  <c:v>1.4054973671404547</c:v>
                </c:pt>
                <c:pt idx="216">
                  <c:v>1.3797880662234687</c:v>
                </c:pt>
                <c:pt idx="217">
                  <c:v>1.3541201846877606</c:v>
                </c:pt>
                <c:pt idx="218">
                  <c:v>1.328493254396885</c:v>
                </c:pt>
                <c:pt idx="219">
                  <c:v>1.3029068072143979</c:v>
                </c:pt>
                <c:pt idx="220">
                  <c:v>1.2773603750038554</c:v>
                </c:pt>
                <c:pt idx="221">
                  <c:v>1.2518534896288125</c:v>
                </c:pt>
                <c:pt idx="222">
                  <c:v>1.2263856829528248</c:v>
                </c:pt>
                <c:pt idx="223">
                  <c:v>1.2009564868394482</c:v>
                </c:pt>
                <c:pt idx="224">
                  <c:v>1.1755654331522372</c:v>
                </c:pt>
                <c:pt idx="225">
                  <c:v>1.1502120537547489</c:v>
                </c:pt>
                <c:pt idx="226">
                  <c:v>1.1248958805105376</c:v>
                </c:pt>
                <c:pt idx="227">
                  <c:v>1.09961644528316</c:v>
                </c:pt>
                <c:pt idx="228">
                  <c:v>1.0743732799361709</c:v>
                </c:pt>
                <c:pt idx="229">
                  <c:v>1.0491659163331266</c:v>
                </c:pt>
                <c:pt idx="230">
                  <c:v>1.0239938863375815</c:v>
                </c:pt>
                <c:pt idx="231">
                  <c:v>0.99885672181309182</c:v>
                </c:pt>
                <c:pt idx="232">
                  <c:v>0.97375395462321379</c:v>
                </c:pt>
                <c:pt idx="233">
                  <c:v>0.9486851166315019</c:v>
                </c:pt>
                <c:pt idx="234">
                  <c:v>0.9236497397015131</c:v>
                </c:pt>
                <c:pt idx="235">
                  <c:v>0.89864735569680099</c:v>
                </c:pt>
                <c:pt idx="236">
                  <c:v>0.8736774964809233</c:v>
                </c:pt>
                <c:pt idx="237">
                  <c:v>0.84873969391743431</c:v>
                </c:pt>
                <c:pt idx="238">
                  <c:v>0.82383347986988953</c:v>
                </c:pt>
                <c:pt idx="239">
                  <c:v>0.79895838620184545</c:v>
                </c:pt>
                <c:pt idx="240">
                  <c:v>0.7741139447768568</c:v>
                </c:pt>
                <c:pt idx="241">
                  <c:v>0.74929968745847952</c:v>
                </c:pt>
                <c:pt idx="242">
                  <c:v>0.72451514611026979</c:v>
                </c:pt>
                <c:pt idx="243">
                  <c:v>0.69975985259578155</c:v>
                </c:pt>
                <c:pt idx="244">
                  <c:v>0.67503333877857197</c:v>
                </c:pt>
                <c:pt idx="245">
                  <c:v>0.65033513652219543</c:v>
                </c:pt>
                <c:pt idx="246">
                  <c:v>0.62566477769020912</c:v>
                </c:pt>
                <c:pt idx="247">
                  <c:v>0.60102179414616708</c:v>
                </c:pt>
                <c:pt idx="248">
                  <c:v>0.57640571775362537</c:v>
                </c:pt>
                <c:pt idx="249">
                  <c:v>0.55181608037613983</c:v>
                </c:pt>
                <c:pt idx="250">
                  <c:v>0.52725241387726585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5F-46FC-BBB0-8E1B0BF16F3B}"/>
            </c:ext>
          </c:extLst>
        </c:ser>
        <c:ser>
          <c:idx val="6"/>
          <c:order val="6"/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analys'!$C$81:$IS$81</c:f>
              <c:numCache>
                <c:formatCode>0.00_);[Red]\(0.00\)</c:formatCode>
                <c:ptCount val="251"/>
                <c:pt idx="179">
                  <c:v>1.0756040359134782</c:v>
                </c:pt>
                <c:pt idx="180">
                  <c:v>1.085270850811908</c:v>
                </c:pt>
                <c:pt idx="181">
                  <c:v>1.0941650322077834</c:v>
                </c:pt>
                <c:pt idx="182">
                  <c:v>1.1022527813293905</c:v>
                </c:pt>
                <c:pt idx="183">
                  <c:v>1.1095005355404934</c:v>
                </c:pt>
                <c:pt idx="184">
                  <c:v>1.1158750052014954</c:v>
                </c:pt>
                <c:pt idx="185">
                  <c:v>1.1213432111323891</c:v>
                </c:pt>
                <c:pt idx="186">
                  <c:v>1.1258725226774942</c:v>
                </c:pt>
                <c:pt idx="187">
                  <c:v>1.1294306963719767</c:v>
                </c:pt>
                <c:pt idx="188">
                  <c:v>1.1319859152101617</c:v>
                </c:pt>
                <c:pt idx="189">
                  <c:v>1.1335068285156278</c:v>
                </c:pt>
                <c:pt idx="190">
                  <c:v>1.1339625924130874</c:v>
                </c:pt>
                <c:pt idx="191">
                  <c:v>1.1333229109020582</c:v>
                </c:pt>
                <c:pt idx="192">
                  <c:v>1.1315580775323155</c:v>
                </c:pt>
                <c:pt idx="193">
                  <c:v>1.1286390176811363</c:v>
                </c:pt>
                <c:pt idx="194">
                  <c:v>1.1245373314323257</c:v>
                </c:pt>
                <c:pt idx="195">
                  <c:v>1.1192253370570304</c:v>
                </c:pt>
                <c:pt idx="196">
                  <c:v>1.1126761150963433</c:v>
                </c:pt>
                <c:pt idx="197">
                  <c:v>1.1048635530456874</c:v>
                </c:pt>
                <c:pt idx="198">
                  <c:v>1.095762390640991</c:v>
                </c:pt>
                <c:pt idx="199">
                  <c:v>1.085348265746648</c:v>
                </c:pt>
                <c:pt idx="200">
                  <c:v>1.0741856215157022</c:v>
                </c:pt>
                <c:pt idx="201">
                  <c:v>1.0581034463405363</c:v>
                </c:pt>
                <c:pt idx="202">
                  <c:v>1.0420507951877753</c:v>
                </c:pt>
                <c:pt idx="203">
                  <c:v>1.0260273827381914</c:v>
                </c:pt>
                <c:pt idx="204">
                  <c:v>1.0100329236725549</c:v>
                </c:pt>
                <c:pt idx="205">
                  <c:v>0.99406713267163649</c:v>
                </c:pt>
                <c:pt idx="206">
                  <c:v>0.97812972441620849</c:v>
                </c:pt>
                <c:pt idx="207">
                  <c:v>0.96222041358704102</c:v>
                </c:pt>
                <c:pt idx="208">
                  <c:v>0.9463389148649044</c:v>
                </c:pt>
                <c:pt idx="209">
                  <c:v>0.93048494293057027</c:v>
                </c:pt>
                <c:pt idx="210">
                  <c:v>0.91465821246480949</c:v>
                </c:pt>
                <c:pt idx="211">
                  <c:v>0.89885843814839328</c:v>
                </c:pt>
                <c:pt idx="212">
                  <c:v>0.88308533466209238</c:v>
                </c:pt>
                <c:pt idx="213">
                  <c:v>0.86733861668667778</c:v>
                </c:pt>
                <c:pt idx="214">
                  <c:v>0.85161799890292089</c:v>
                </c:pt>
                <c:pt idx="215">
                  <c:v>0.83592319599159204</c:v>
                </c:pt>
                <c:pt idx="216">
                  <c:v>0.8202539226334622</c:v>
                </c:pt>
                <c:pt idx="217">
                  <c:v>0.80460989350930245</c:v>
                </c:pt>
                <c:pt idx="218">
                  <c:v>0.78899082329988401</c:v>
                </c:pt>
                <c:pt idx="219">
                  <c:v>0.77339642668597763</c:v>
                </c:pt>
                <c:pt idx="220">
                  <c:v>0.75782641834835451</c:v>
                </c:pt>
                <c:pt idx="221">
                  <c:v>0.74228051296778574</c:v>
                </c:pt>
                <c:pt idx="222">
                  <c:v>0.72675842522504175</c:v>
                </c:pt>
                <c:pt idx="223">
                  <c:v>0.71125986980089417</c:v>
                </c:pt>
                <c:pt idx="224">
                  <c:v>0.69578456137611322</c:v>
                </c:pt>
                <c:pt idx="225">
                  <c:v>0.68033221463147053</c:v>
                </c:pt>
                <c:pt idx="226">
                  <c:v>0.66490254424773643</c:v>
                </c:pt>
                <c:pt idx="227">
                  <c:v>0.64949526490568277</c:v>
                </c:pt>
                <c:pt idx="228">
                  <c:v>0.63411009128607965</c:v>
                </c:pt>
                <c:pt idx="229">
                  <c:v>0.61874673806969882</c:v>
                </c:pt>
                <c:pt idx="230">
                  <c:v>0.60340491993731038</c:v>
                </c:pt>
                <c:pt idx="231">
                  <c:v>0.58808435156968586</c:v>
                </c:pt>
                <c:pt idx="232">
                  <c:v>0.57278474764759657</c:v>
                </c:pt>
                <c:pt idx="233">
                  <c:v>0.55750582285181249</c:v>
                </c:pt>
                <c:pt idx="234">
                  <c:v>0.54224729186310583</c:v>
                </c:pt>
                <c:pt idx="235">
                  <c:v>0.52700886936224611</c:v>
                </c:pt>
                <c:pt idx="236">
                  <c:v>0.51179027003000555</c:v>
                </c:pt>
                <c:pt idx="237">
                  <c:v>0.49659120854715472</c:v>
                </c:pt>
                <c:pt idx="238">
                  <c:v>0.48141139959446438</c:v>
                </c:pt>
                <c:pt idx="239">
                  <c:v>0.46625055785270569</c:v>
                </c:pt>
                <c:pt idx="240">
                  <c:v>0.45110839800264951</c:v>
                </c:pt>
                <c:pt idx="241">
                  <c:v>0.43598463472506704</c:v>
                </c:pt>
                <c:pt idx="242">
                  <c:v>0.42087898270072926</c:v>
                </c:pt>
                <c:pt idx="243">
                  <c:v>0.40579115661040654</c:v>
                </c:pt>
                <c:pt idx="244">
                  <c:v>0.39072087113487058</c:v>
                </c:pt>
                <c:pt idx="245">
                  <c:v>0.3756678409548917</c:v>
                </c:pt>
                <c:pt idx="246">
                  <c:v>0.36063178075124186</c:v>
                </c:pt>
                <c:pt idx="247">
                  <c:v>0.34561240520469111</c:v>
                </c:pt>
                <c:pt idx="248">
                  <c:v>0.33060942899601053</c:v>
                </c:pt>
                <c:pt idx="249">
                  <c:v>0.31562256680597162</c:v>
                </c:pt>
                <c:pt idx="250">
                  <c:v>0.30065153331534483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5F-46FC-BBB0-8E1B0BF1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16224"/>
        <c:axId val="667714304"/>
      </c:areaChart>
      <c:lineChart>
        <c:grouping val="standard"/>
        <c:varyColors val="0"/>
        <c:ser>
          <c:idx val="0"/>
          <c:order val="0"/>
          <c:tx>
            <c:v>Scenario 1: Achieve carbon neutrality by 2050 (SSP 1-1.9)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analys'!$C$73:$IS$73</c:f>
              <c:numCache>
                <c:formatCode>0.00_);[Red]\(0.00\)</c:formatCode>
                <c:ptCount val="251"/>
                <c:pt idx="0">
                  <c:v>-5.1412142422482668E-2</c:v>
                </c:pt>
                <c:pt idx="1">
                  <c:v>-4.9787355943120296E-2</c:v>
                </c:pt>
                <c:pt idx="2">
                  <c:v>-4.8137672055179714E-2</c:v>
                </c:pt>
                <c:pt idx="3">
                  <c:v>-4.6458379557807808E-2</c:v>
                </c:pt>
                <c:pt idx="4">
                  <c:v>-4.47459354380014E-2</c:v>
                </c:pt>
                <c:pt idx="5">
                  <c:v>-4.3024489838404789E-2</c:v>
                </c:pt>
                <c:pt idx="6">
                  <c:v>-4.1286909596565058E-2</c:v>
                </c:pt>
                <c:pt idx="7">
                  <c:v>-3.9530437972159285E-2</c:v>
                </c:pt>
                <c:pt idx="8">
                  <c:v>-3.7762097346824064E-2</c:v>
                </c:pt>
                <c:pt idx="9">
                  <c:v>-3.5965025310107257E-2</c:v>
                </c:pt>
                <c:pt idx="10">
                  <c:v>-3.4210582548616086E-2</c:v>
                </c:pt>
                <c:pt idx="11">
                  <c:v>-3.2485281919700862E-2</c:v>
                </c:pt>
                <c:pt idx="12">
                  <c:v>-3.0764306148248766E-2</c:v>
                </c:pt>
                <c:pt idx="13">
                  <c:v>-2.9035049330034309E-2</c:v>
                </c:pt>
                <c:pt idx="14">
                  <c:v>-2.7300710488940602E-2</c:v>
                </c:pt>
                <c:pt idx="15">
                  <c:v>-2.5570672617019785E-2</c:v>
                </c:pt>
                <c:pt idx="16">
                  <c:v>-2.3824625926818364E-2</c:v>
                </c:pt>
                <c:pt idx="17">
                  <c:v>-2.2059124122031554E-2</c:v>
                </c:pt>
                <c:pt idx="18">
                  <c:v>-2.029627451240848E-2</c:v>
                </c:pt>
                <c:pt idx="19">
                  <c:v>-1.8523904477754545E-2</c:v>
                </c:pt>
                <c:pt idx="20">
                  <c:v>-1.6659129249730023E-2</c:v>
                </c:pt>
                <c:pt idx="21">
                  <c:v>-1.4737604857847524E-2</c:v>
                </c:pt>
                <c:pt idx="22">
                  <c:v>-1.276545412995949E-2</c:v>
                </c:pt>
                <c:pt idx="23">
                  <c:v>-1.0744658649445182E-2</c:v>
                </c:pt>
                <c:pt idx="24">
                  <c:v>-8.7124038838090542E-3</c:v>
                </c:pt>
                <c:pt idx="25">
                  <c:v>-6.6416582331764659E-3</c:v>
                </c:pt>
                <c:pt idx="26">
                  <c:v>-4.5477411895412934E-3</c:v>
                </c:pt>
                <c:pt idx="27">
                  <c:v>-2.4185046874915031E-3</c:v>
                </c:pt>
                <c:pt idx="28">
                  <c:v>-2.5793613979776392E-4</c:v>
                </c:pt>
                <c:pt idx="29">
                  <c:v>1.9417125436606633E-3</c:v>
                </c:pt>
                <c:pt idx="30">
                  <c:v>4.2044852169453931E-3</c:v>
                </c:pt>
                <c:pt idx="31">
                  <c:v>6.47289235241396E-3</c:v>
                </c:pt>
                <c:pt idx="32">
                  <c:v>8.7926765314829611E-3</c:v>
                </c:pt>
                <c:pt idx="33">
                  <c:v>1.1169580372603634E-2</c:v>
                </c:pt>
                <c:pt idx="34">
                  <c:v>1.3558560015552175E-2</c:v>
                </c:pt>
                <c:pt idx="35">
                  <c:v>1.5953209678238885E-2</c:v>
                </c:pt>
                <c:pt idx="36">
                  <c:v>1.8377414167814445E-2</c:v>
                </c:pt>
                <c:pt idx="37">
                  <c:v>2.0850237736882167E-2</c:v>
                </c:pt>
                <c:pt idx="38">
                  <c:v>2.3380152485809359E-2</c:v>
                </c:pt>
                <c:pt idx="39">
                  <c:v>2.5912507327187119E-2</c:v>
                </c:pt>
                <c:pt idx="40">
                  <c:v>2.8597638802433024E-2</c:v>
                </c:pt>
                <c:pt idx="41">
                  <c:v>3.1354458528323921E-2</c:v>
                </c:pt>
                <c:pt idx="42">
                  <c:v>3.4137378263487304E-2</c:v>
                </c:pt>
                <c:pt idx="43">
                  <c:v>3.6947036918018573E-2</c:v>
                </c:pt>
                <c:pt idx="44">
                  <c:v>3.9796998153159145E-2</c:v>
                </c:pt>
                <c:pt idx="45">
                  <c:v>4.2703746771915845E-2</c:v>
                </c:pt>
                <c:pt idx="46">
                  <c:v>4.5652284603144487E-2</c:v>
                </c:pt>
                <c:pt idx="47">
                  <c:v>4.8642803675712852E-2</c:v>
                </c:pt>
                <c:pt idx="48">
                  <c:v>5.1687652819845366E-2</c:v>
                </c:pt>
                <c:pt idx="49">
                  <c:v>5.4826979361092314E-2</c:v>
                </c:pt>
                <c:pt idx="50">
                  <c:v>5.8044221590009236E-2</c:v>
                </c:pt>
                <c:pt idx="51">
                  <c:v>6.1310129428620498E-2</c:v>
                </c:pt>
                <c:pt idx="52">
                  <c:v>6.4628722104350556E-2</c:v>
                </c:pt>
                <c:pt idx="53">
                  <c:v>6.8035640987646195E-2</c:v>
                </c:pt>
                <c:pt idx="54">
                  <c:v>7.1492489372266738E-2</c:v>
                </c:pt>
                <c:pt idx="55">
                  <c:v>7.5021820153859248E-2</c:v>
                </c:pt>
                <c:pt idx="56">
                  <c:v>7.8615409204859821E-2</c:v>
                </c:pt>
                <c:pt idx="57">
                  <c:v>8.2378940844135884E-2</c:v>
                </c:pt>
                <c:pt idx="58">
                  <c:v>8.6116351270646041E-2</c:v>
                </c:pt>
                <c:pt idx="59">
                  <c:v>8.9924573224203608E-2</c:v>
                </c:pt>
                <c:pt idx="60">
                  <c:v>9.376006761482919E-2</c:v>
                </c:pt>
                <c:pt idx="61">
                  <c:v>9.7609882771864442E-2</c:v>
                </c:pt>
                <c:pt idx="62">
                  <c:v>0.10150787539132394</c:v>
                </c:pt>
                <c:pt idx="63">
                  <c:v>0.10552204183077091</c:v>
                </c:pt>
                <c:pt idx="64">
                  <c:v>0.10940540885959779</c:v>
                </c:pt>
                <c:pt idx="65">
                  <c:v>0.11326069445015813</c:v>
                </c:pt>
                <c:pt idx="66">
                  <c:v>0.11721193719013911</c:v>
                </c:pt>
                <c:pt idx="67">
                  <c:v>0.12123112340132819</c:v>
                </c:pt>
                <c:pt idx="68">
                  <c:v>0.12524249768598664</c:v>
                </c:pt>
                <c:pt idx="69">
                  <c:v>0.12905388291006734</c:v>
                </c:pt>
                <c:pt idx="70">
                  <c:v>0.13315116805289801</c:v>
                </c:pt>
                <c:pt idx="71">
                  <c:v>0.13711816461947643</c:v>
                </c:pt>
                <c:pt idx="72">
                  <c:v>0.14118606821589427</c:v>
                </c:pt>
                <c:pt idx="73">
                  <c:v>0.14544830370854622</c:v>
                </c:pt>
                <c:pt idx="74">
                  <c:v>0.14973468635780623</c:v>
                </c:pt>
                <c:pt idx="75">
                  <c:v>0.15407258988874967</c:v>
                </c:pt>
                <c:pt idx="76">
                  <c:v>0.15838451970883524</c:v>
                </c:pt>
                <c:pt idx="77">
                  <c:v>0.16285511333853245</c:v>
                </c:pt>
                <c:pt idx="78">
                  <c:v>0.16733048265692305</c:v>
                </c:pt>
                <c:pt idx="79">
                  <c:v>0.17194492978555423</c:v>
                </c:pt>
                <c:pt idx="80">
                  <c:v>0.17646435924784104</c:v>
                </c:pt>
                <c:pt idx="81">
                  <c:v>0.18084830108322655</c:v>
                </c:pt>
                <c:pt idx="82">
                  <c:v>0.18512235117295908</c:v>
                </c:pt>
                <c:pt idx="83">
                  <c:v>0.18948527214887986</c:v>
                </c:pt>
                <c:pt idx="84">
                  <c:v>0.19400292055913934</c:v>
                </c:pt>
                <c:pt idx="85">
                  <c:v>0.19860983058954235</c:v>
                </c:pt>
                <c:pt idx="86">
                  <c:v>0.2033966938138882</c:v>
                </c:pt>
                <c:pt idx="87">
                  <c:v>0.208312220047213</c:v>
                </c:pt>
                <c:pt idx="88">
                  <c:v>0.21314171924183173</c:v>
                </c:pt>
                <c:pt idx="89">
                  <c:v>0.21808787391576279</c:v>
                </c:pt>
                <c:pt idx="90">
                  <c:v>0.22326597070108978</c:v>
                </c:pt>
                <c:pt idx="91">
                  <c:v>0.22857658912452605</c:v>
                </c:pt>
                <c:pt idx="92">
                  <c:v>0.23392439440116836</c:v>
                </c:pt>
                <c:pt idx="93">
                  <c:v>0.23934316528131766</c:v>
                </c:pt>
                <c:pt idx="94">
                  <c:v>0.24483277943915488</c:v>
                </c:pt>
                <c:pt idx="95">
                  <c:v>0.25000015368827089</c:v>
                </c:pt>
                <c:pt idx="96">
                  <c:v>0.25537304014839751</c:v>
                </c:pt>
                <c:pt idx="97">
                  <c:v>0.26098625378090717</c:v>
                </c:pt>
                <c:pt idx="98">
                  <c:v>0.26671987119666779</c:v>
                </c:pt>
                <c:pt idx="99">
                  <c:v>0.27237792595147015</c:v>
                </c:pt>
                <c:pt idx="100">
                  <c:v>0.27859797831674549</c:v>
                </c:pt>
                <c:pt idx="101">
                  <c:v>0.28506822429815554</c:v>
                </c:pt>
                <c:pt idx="102">
                  <c:v>0.29166271192901622</c:v>
                </c:pt>
                <c:pt idx="103">
                  <c:v>0.29841116894390857</c:v>
                </c:pt>
                <c:pt idx="104">
                  <c:v>0.30531993054451362</c:v>
                </c:pt>
                <c:pt idx="105">
                  <c:v>0.31263431828799987</c:v>
                </c:pt>
                <c:pt idx="106">
                  <c:v>0.32026289277734105</c:v>
                </c:pt>
                <c:pt idx="107">
                  <c:v>0.32811155429441241</c:v>
                </c:pt>
                <c:pt idx="108">
                  <c:v>0.33618123110865084</c:v>
                </c:pt>
                <c:pt idx="109">
                  <c:v>0.34465192111040616</c:v>
                </c:pt>
                <c:pt idx="110">
                  <c:v>0.35302685190343308</c:v>
                </c:pt>
                <c:pt idx="111">
                  <c:v>0.36134451364598819</c:v>
                </c:pt>
                <c:pt idx="112">
                  <c:v>0.36965652025756607</c:v>
                </c:pt>
                <c:pt idx="113">
                  <c:v>0.37815446437349831</c:v>
                </c:pt>
                <c:pt idx="114">
                  <c:v>0.38686185637909792</c:v>
                </c:pt>
                <c:pt idx="115">
                  <c:v>0.39562953747385415</c:v>
                </c:pt>
                <c:pt idx="116">
                  <c:v>0.40463640602403894</c:v>
                </c:pt>
                <c:pt idx="117">
                  <c:v>0.41387940802621731</c:v>
                </c:pt>
                <c:pt idx="118">
                  <c:v>0.42344914241928494</c:v>
                </c:pt>
                <c:pt idx="119">
                  <c:v>0.43330277901258402</c:v>
                </c:pt>
                <c:pt idx="120">
                  <c:v>0.44372494697250497</c:v>
                </c:pt>
                <c:pt idx="121">
                  <c:v>0.45425821630518376</c:v>
                </c:pt>
                <c:pt idx="122">
                  <c:v>0.46512562317279421</c:v>
                </c:pt>
                <c:pt idx="123">
                  <c:v>0.47633993256036228</c:v>
                </c:pt>
                <c:pt idx="124">
                  <c:v>0.48750879940856001</c:v>
                </c:pt>
                <c:pt idx="125">
                  <c:v>0.49878790231912867</c:v>
                </c:pt>
                <c:pt idx="126">
                  <c:v>0.510472183768376</c:v>
                </c:pt>
                <c:pt idx="127">
                  <c:v>0.52239648891383006</c:v>
                </c:pt>
                <c:pt idx="128">
                  <c:v>0.53451389899208146</c:v>
                </c:pt>
                <c:pt idx="129">
                  <c:v>0.54683715477603356</c:v>
                </c:pt>
                <c:pt idx="130">
                  <c:v>0.55917761099501606</c:v>
                </c:pt>
                <c:pt idx="131">
                  <c:v>0.57137088108017886</c:v>
                </c:pt>
                <c:pt idx="132">
                  <c:v>0.58357972309977968</c:v>
                </c:pt>
                <c:pt idx="133">
                  <c:v>0.59604169774078131</c:v>
                </c:pt>
                <c:pt idx="134">
                  <c:v>0.60909986333091315</c:v>
                </c:pt>
                <c:pt idx="135">
                  <c:v>0.62227283670662725</c:v>
                </c:pt>
                <c:pt idx="136">
                  <c:v>0.63566124119042722</c:v>
                </c:pt>
                <c:pt idx="137">
                  <c:v>0.64922145772078454</c:v>
                </c:pt>
                <c:pt idx="138">
                  <c:v>0.66305277746394187</c:v>
                </c:pt>
                <c:pt idx="139">
                  <c:v>0.67704285989856794</c:v>
                </c:pt>
                <c:pt idx="140">
                  <c:v>0.69116965708168276</c:v>
                </c:pt>
                <c:pt idx="141">
                  <c:v>0.70537753994816221</c:v>
                </c:pt>
                <c:pt idx="142">
                  <c:v>0.71943931489220625</c:v>
                </c:pt>
                <c:pt idx="143">
                  <c:v>0.73355344533201849</c:v>
                </c:pt>
                <c:pt idx="144">
                  <c:v>0.74803159453038603</c:v>
                </c:pt>
                <c:pt idx="145">
                  <c:v>0.76270022249347791</c:v>
                </c:pt>
                <c:pt idx="146">
                  <c:v>0.77780780008653583</c:v>
                </c:pt>
                <c:pt idx="147">
                  <c:v>0.79350993500705991</c:v>
                </c:pt>
                <c:pt idx="148">
                  <c:v>0.80865772276045667</c:v>
                </c:pt>
                <c:pt idx="149">
                  <c:v>0.82394514212650738</c:v>
                </c:pt>
                <c:pt idx="150">
                  <c:v>0.83929681052521077</c:v>
                </c:pt>
                <c:pt idx="151">
                  <c:v>0.85458979201455132</c:v>
                </c:pt>
                <c:pt idx="152">
                  <c:v>0.87023411700912912</c:v>
                </c:pt>
                <c:pt idx="153">
                  <c:v>0.88665430787681643</c:v>
                </c:pt>
                <c:pt idx="154">
                  <c:v>0.90334855101643763</c:v>
                </c:pt>
                <c:pt idx="155">
                  <c:v>0.92027370799404351</c:v>
                </c:pt>
                <c:pt idx="156">
                  <c:v>0.93777155750973551</c:v>
                </c:pt>
                <c:pt idx="157">
                  <c:v>0.95538714459081719</c:v>
                </c:pt>
                <c:pt idx="158">
                  <c:v>0.97330309487721867</c:v>
                </c:pt>
                <c:pt idx="159">
                  <c:v>0.99118622523597011</c:v>
                </c:pt>
                <c:pt idx="160">
                  <c:v>1.0097966369630991</c:v>
                </c:pt>
                <c:pt idx="161">
                  <c:v>1.0289785601059944</c:v>
                </c:pt>
                <c:pt idx="162">
                  <c:v>1.0484481652890674</c:v>
                </c:pt>
                <c:pt idx="163">
                  <c:v>1.0678254502885489</c:v>
                </c:pt>
                <c:pt idx="164">
                  <c:v>1.0874676415530056</c:v>
                </c:pt>
                <c:pt idx="165">
                  <c:v>1.1072587567641488</c:v>
                </c:pt>
                <c:pt idx="166">
                  <c:v>1.1266700176601048</c:v>
                </c:pt>
                <c:pt idx="167">
                  <c:v>1.1463445077832328</c:v>
                </c:pt>
                <c:pt idx="168">
                  <c:v>1.1662338487895665</c:v>
                </c:pt>
                <c:pt idx="169">
                  <c:v>1.1863623142922788</c:v>
                </c:pt>
                <c:pt idx="170">
                  <c:v>1.2057388812121661</c:v>
                </c:pt>
                <c:pt idx="171">
                  <c:v>1.2258641407361293</c:v>
                </c:pt>
                <c:pt idx="172">
                  <c:v>1.2461417606337251</c:v>
                </c:pt>
                <c:pt idx="173">
                  <c:v>1.2664514012329939</c:v>
                </c:pt>
                <c:pt idx="174">
                  <c:v>1.2869679180405462</c:v>
                </c:pt>
                <c:pt idx="175">
                  <c:v>1.3076913110563828</c:v>
                </c:pt>
                <c:pt idx="176">
                  <c:v>1.3286215802805033</c:v>
                </c:pt>
                <c:pt idx="177">
                  <c:v>1.3497587257129073</c:v>
                </c:pt>
                <c:pt idx="178">
                  <c:v>1.3711027473535953</c:v>
                </c:pt>
                <c:pt idx="179">
                  <c:v>1.3926536452025668</c:v>
                </c:pt>
                <c:pt idx="180">
                  <c:v>1.4201834278861367</c:v>
                </c:pt>
                <c:pt idx="181">
                  <c:v>1.446867104137108</c:v>
                </c:pt>
                <c:pt idx="182">
                  <c:v>1.4726613803680255</c:v>
                </c:pt>
                <c:pt idx="183">
                  <c:v>1.4975232654625428</c:v>
                </c:pt>
                <c:pt idx="184">
                  <c:v>1.5214101179916915</c:v>
                </c:pt>
                <c:pt idx="185">
                  <c:v>1.5442796942009962</c:v>
                </c:pt>
                <c:pt idx="186">
                  <c:v>1.5660901967684302</c:v>
                </c:pt>
                <c:pt idx="187">
                  <c:v>1.5868003243332083</c:v>
                </c:pt>
                <c:pt idx="188">
                  <c:v>1.6063693217954276</c:v>
                </c:pt>
                <c:pt idx="189">
                  <c:v>1.6247570313865487</c:v>
                </c:pt>
                <c:pt idx="190">
                  <c:v>1.6419239445107103</c:v>
                </c:pt>
                <c:pt idx="191">
                  <c:v>1.6578312543568976</c:v>
                </c:pt>
                <c:pt idx="192">
                  <c:v>1.6724409092819423</c:v>
                </c:pt>
                <c:pt idx="193">
                  <c:v>1.6857156669643694</c:v>
                </c:pt>
                <c:pt idx="194">
                  <c:v>1.6976191493290851</c:v>
                </c:pt>
                <c:pt idx="195">
                  <c:v>1.7081158982429008</c:v>
                </c:pt>
                <c:pt idx="196">
                  <c:v>1.7171714319809088</c:v>
                </c:pt>
                <c:pt idx="197">
                  <c:v>1.7247523024636893</c:v>
                </c:pt>
                <c:pt idx="198">
                  <c:v>1.7308261532653637</c:v>
                </c:pt>
                <c:pt idx="199">
                  <c:v>1.7353617783924897</c:v>
                </c:pt>
                <c:pt idx="200">
                  <c:v>1.7390821854506944</c:v>
                </c:pt>
                <c:pt idx="201">
                  <c:v>1.7350652899549195</c:v>
                </c:pt>
                <c:pt idx="202">
                  <c:v>1.7310862124265207</c:v>
                </c:pt>
                <c:pt idx="203">
                  <c:v>1.7271445873938458</c:v>
                </c:pt>
                <c:pt idx="204">
                  <c:v>1.72324004938524</c:v>
                </c:pt>
                <c:pt idx="205">
                  <c:v>1.7193722329290497</c:v>
                </c:pt>
                <c:pt idx="206">
                  <c:v>1.715540772553622</c:v>
                </c:pt>
                <c:pt idx="207">
                  <c:v>1.711745302787302</c:v>
                </c:pt>
                <c:pt idx="208">
                  <c:v>1.7079854581584359</c:v>
                </c:pt>
                <c:pt idx="209">
                  <c:v>1.7042608731953701</c:v>
                </c:pt>
                <c:pt idx="210">
                  <c:v>1.7005711824264507</c:v>
                </c:pt>
                <c:pt idx="211">
                  <c:v>1.6969160203800249</c:v>
                </c:pt>
                <c:pt idx="212">
                  <c:v>1.6932950215844378</c:v>
                </c:pt>
                <c:pt idx="213">
                  <c:v>1.6897078205680358</c:v>
                </c:pt>
                <c:pt idx="214">
                  <c:v>1.6861540518591656</c:v>
                </c:pt>
                <c:pt idx="215">
                  <c:v>1.6826333499861725</c:v>
                </c:pt>
                <c:pt idx="216">
                  <c:v>1.6791453494774033</c:v>
                </c:pt>
                <c:pt idx="217">
                  <c:v>1.6756896848612042</c:v>
                </c:pt>
                <c:pt idx="218">
                  <c:v>1.672265990665921</c:v>
                </c:pt>
                <c:pt idx="219">
                  <c:v>1.6688739014199003</c:v>
                </c:pt>
                <c:pt idx="220">
                  <c:v>1.6655130516514887</c:v>
                </c:pt>
                <c:pt idx="221">
                  <c:v>1.6621830758890321</c:v>
                </c:pt>
                <c:pt idx="222">
                  <c:v>1.6588836086608758</c:v>
                </c:pt>
                <c:pt idx="223">
                  <c:v>1.6556142844953672</c:v>
                </c:pt>
                <c:pt idx="224">
                  <c:v>1.6523747379208515</c:v>
                </c:pt>
                <c:pt idx="225">
                  <c:v>1.6491646034656762</c:v>
                </c:pt>
                <c:pt idx="226">
                  <c:v>1.6459835156581859</c:v>
                </c:pt>
                <c:pt idx="227">
                  <c:v>1.6428311090267285</c:v>
                </c:pt>
                <c:pt idx="228">
                  <c:v>1.6397070180996489</c:v>
                </c:pt>
                <c:pt idx="229">
                  <c:v>1.6366108774052934</c:v>
                </c:pt>
                <c:pt idx="230">
                  <c:v>1.6335423214720088</c:v>
                </c:pt>
                <c:pt idx="231">
                  <c:v>1.6305009848281411</c:v>
                </c:pt>
                <c:pt idx="232">
                  <c:v>1.6274865020020366</c:v>
                </c:pt>
                <c:pt idx="233">
                  <c:v>1.6244985075220408</c:v>
                </c:pt>
                <c:pt idx="234">
                  <c:v>1.6215366359165011</c:v>
                </c:pt>
                <c:pt idx="235">
                  <c:v>1.6186005217137622</c:v>
                </c:pt>
                <c:pt idx="236">
                  <c:v>1.6156897994421719</c:v>
                </c:pt>
                <c:pt idx="237">
                  <c:v>1.6128041036300755</c:v>
                </c:pt>
                <c:pt idx="238">
                  <c:v>1.6099430688058192</c:v>
                </c:pt>
                <c:pt idx="239">
                  <c:v>1.6071063294977492</c:v>
                </c:pt>
                <c:pt idx="240">
                  <c:v>1.6042935202342121</c:v>
                </c:pt>
                <c:pt idx="241">
                  <c:v>1.6015042755435538</c:v>
                </c:pt>
                <c:pt idx="242">
                  <c:v>1.5987382299541208</c:v>
                </c:pt>
                <c:pt idx="243">
                  <c:v>1.5959950179942584</c:v>
                </c:pt>
                <c:pt idx="244">
                  <c:v>1.5932742741923138</c:v>
                </c:pt>
                <c:pt idx="245">
                  <c:v>1.5905756330766325</c:v>
                </c:pt>
                <c:pt idx="246">
                  <c:v>1.5878987291755617</c:v>
                </c:pt>
                <c:pt idx="247">
                  <c:v>1.5852431970174465</c:v>
                </c:pt>
                <c:pt idx="248">
                  <c:v>1.5826086711306333</c:v>
                </c:pt>
                <c:pt idx="249">
                  <c:v>1.5799947860434691</c:v>
                </c:pt>
                <c:pt idx="250">
                  <c:v>1.5774011762842994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45F-46FC-BBB0-8E1B0BF16F3B}"/>
            </c:ext>
          </c:extLst>
        </c:ser>
        <c:ser>
          <c:idx val="3"/>
          <c:order val="3"/>
          <c:tx>
            <c:v>Mitigate to below 1.5℃ (33 GtCO2eq/year)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analys'!$C$77:$IS$77</c:f>
              <c:numCache>
                <c:formatCode>0.000_);[Red]\(0.000\)</c:formatCode>
                <c:ptCount val="251"/>
                <c:pt idx="179">
                  <c:v>1.3926536452025668</c:v>
                </c:pt>
                <c:pt idx="180">
                  <c:v>1.4076878903448478</c:v>
                </c:pt>
                <c:pt idx="181">
                  <c:v>1.4217575879403948</c:v>
                </c:pt>
                <c:pt idx="182">
                  <c:v>1.4348194444017526</c:v>
                </c:pt>
                <c:pt idx="183">
                  <c:v>1.4468304686125748</c:v>
                </c:pt>
                <c:pt idx="184">
                  <c:v>1.4577480191438925</c:v>
                </c:pt>
                <c:pt idx="185">
                  <c:v>1.4675298522412312</c:v>
                </c:pt>
                <c:pt idx="186">
                  <c:v>1.4761341705825637</c:v>
                </c:pt>
                <c:pt idx="187">
                  <c:v>1.4835196728071045</c:v>
                </c:pt>
                <c:pt idx="188">
                  <c:v>1.4896456038149513</c:v>
                </c:pt>
                <c:pt idx="189">
                  <c:v>1.494471805837565</c:v>
                </c:pt>
                <c:pt idx="190">
                  <c:v>1.4979587702790833</c:v>
                </c:pt>
                <c:pt idx="191">
                  <c:v>1.5000676903284915</c:v>
                </c:pt>
                <c:pt idx="192">
                  <c:v>1.5007605143426221</c:v>
                </c:pt>
                <c:pt idx="193">
                  <c:v>1.5</c:v>
                </c:pt>
                <c:pt idx="194">
                  <c:v>1.4977497692255304</c:v>
                </c:pt>
                <c:pt idx="195">
                  <c:v>1.4939743638860252</c:v>
                </c:pt>
                <c:pt idx="196">
                  <c:v>1.4886393022565778</c:v>
                </c:pt>
                <c:pt idx="197">
                  <c:v>1.4817111362577668</c:v>
                </c:pt>
                <c:pt idx="198">
                  <c:v>1.4731575094637139</c:v>
                </c:pt>
                <c:pt idx="199">
                  <c:v>1.4629472158809778</c:v>
                </c:pt>
                <c:pt idx="200">
                  <c:v>1.4518032631151851</c:v>
                </c:pt>
                <c:pt idx="201">
                  <c:v>1.4341064189367667</c:v>
                </c:pt>
                <c:pt idx="202">
                  <c:v>1.4164473927257248</c:v>
                </c:pt>
                <c:pt idx="203">
                  <c:v>1.3988258190104064</c:v>
                </c:pt>
                <c:pt idx="204">
                  <c:v>1.3812413323191575</c:v>
                </c:pt>
                <c:pt idx="205">
                  <c:v>1.3636935671803239</c:v>
                </c:pt>
                <c:pt idx="206">
                  <c:v>1.3461821581222526</c:v>
                </c:pt>
                <c:pt idx="207">
                  <c:v>1.3287067396732894</c:v>
                </c:pt>
                <c:pt idx="208">
                  <c:v>1.3112669463617801</c:v>
                </c:pt>
                <c:pt idx="209">
                  <c:v>1.2938624127160709</c:v>
                </c:pt>
                <c:pt idx="210">
                  <c:v>1.2764927732645084</c:v>
                </c:pt>
                <c:pt idx="211">
                  <c:v>1.259157662535439</c:v>
                </c:pt>
                <c:pt idx="212">
                  <c:v>1.2418567150572086</c:v>
                </c:pt>
                <c:pt idx="213">
                  <c:v>1.2245895653581633</c:v>
                </c:pt>
                <c:pt idx="214">
                  <c:v>1.2073558479666502</c:v>
                </c:pt>
                <c:pt idx="215">
                  <c:v>1.1901551974110138</c:v>
                </c:pt>
                <c:pt idx="216">
                  <c:v>1.1729872482196011</c:v>
                </c:pt>
                <c:pt idx="217">
                  <c:v>1.1558516349207586</c:v>
                </c:pt>
                <c:pt idx="218">
                  <c:v>1.1387479920428323</c:v>
                </c:pt>
                <c:pt idx="219">
                  <c:v>1.1216759541141681</c:v>
                </c:pt>
                <c:pt idx="220">
                  <c:v>1.1046351556631133</c:v>
                </c:pt>
                <c:pt idx="221">
                  <c:v>1.0876252312180132</c:v>
                </c:pt>
                <c:pt idx="222">
                  <c:v>1.0706458153072138</c:v>
                </c:pt>
                <c:pt idx="223">
                  <c:v>1.0536965424590619</c:v>
                </c:pt>
                <c:pt idx="224">
                  <c:v>1.0367770472019029</c:v>
                </c:pt>
                <c:pt idx="225">
                  <c:v>1.0198869640640842</c:v>
                </c:pt>
                <c:pt idx="226">
                  <c:v>1.0030259275739506</c:v>
                </c:pt>
                <c:pt idx="227">
                  <c:v>0.98619357225984972</c:v>
                </c:pt>
                <c:pt idx="228">
                  <c:v>0.96938953265012662</c:v>
                </c:pt>
                <c:pt idx="229">
                  <c:v>0.95261344327312847</c:v>
                </c:pt>
                <c:pt idx="230">
                  <c:v>0.93586493865720033</c:v>
                </c:pt>
                <c:pt idx="231">
                  <c:v>0.91914365333068926</c:v>
                </c:pt>
                <c:pt idx="232">
                  <c:v>0.90244922182194132</c:v>
                </c:pt>
                <c:pt idx="233">
                  <c:v>0.88578127865930223</c:v>
                </c:pt>
                <c:pt idx="234">
                  <c:v>0.86913945837111928</c:v>
                </c:pt>
                <c:pt idx="235">
                  <c:v>0.85252339548573719</c:v>
                </c:pt>
                <c:pt idx="236">
                  <c:v>0.83593272453150347</c:v>
                </c:pt>
                <c:pt idx="237">
                  <c:v>0.81936708003676384</c:v>
                </c:pt>
                <c:pt idx="238">
                  <c:v>0.80282609652986414</c:v>
                </c:pt>
                <c:pt idx="239">
                  <c:v>0.78630940853915099</c:v>
                </c:pt>
                <c:pt idx="240">
                  <c:v>0.76981665059297044</c:v>
                </c:pt>
                <c:pt idx="241">
                  <c:v>0.75334745721966867</c:v>
                </c:pt>
                <c:pt idx="242">
                  <c:v>0.73690146294759262</c:v>
                </c:pt>
                <c:pt idx="243">
                  <c:v>0.72047830230508669</c:v>
                </c:pt>
                <c:pt idx="244">
                  <c:v>0.70407760982049894</c:v>
                </c:pt>
                <c:pt idx="245">
                  <c:v>0.68769902002217453</c:v>
                </c:pt>
                <c:pt idx="246">
                  <c:v>0.6713421674384602</c:v>
                </c:pt>
                <c:pt idx="247">
                  <c:v>0.65500668659770178</c:v>
                </c:pt>
                <c:pt idx="248">
                  <c:v>0.63869221202824533</c:v>
                </c:pt>
                <c:pt idx="249">
                  <c:v>0.62239837825843802</c:v>
                </c:pt>
                <c:pt idx="250">
                  <c:v>0.6061248198166248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45F-46FC-BBB0-8E1B0BF16F3B}"/>
            </c:ext>
          </c:extLst>
        </c:ser>
        <c:ser>
          <c:idx val="4"/>
          <c:order val="4"/>
          <c:tx>
            <c:v>Return to the 1960s with CDR (40 GtCO2eq/year)</c:v>
          </c:tx>
          <c:spPr>
            <a:ln w="25400" cap="rnd">
              <a:solidFill>
                <a:srgbClr val="33CC33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analys'!$C$79:$IS$79</c:f>
              <c:numCache>
                <c:formatCode>0.00_);[Red]\(0.00\)</c:formatCode>
                <c:ptCount val="251"/>
                <c:pt idx="179">
                  <c:v>1.3926536452025668</c:v>
                </c:pt>
                <c:pt idx="180">
                  <c:v>1.405036080273431</c:v>
                </c:pt>
                <c:pt idx="181">
                  <c:v>1.4164288321570735</c:v>
                </c:pt>
                <c:pt idx="182">
                  <c:v>1.4267886072660398</c:v>
                </c:pt>
                <c:pt idx="183">
                  <c:v>1.4360724144839832</c:v>
                </c:pt>
                <c:pt idx="184">
                  <c:v>1.4442376123819347</c:v>
                </c:pt>
                <c:pt idx="185">
                  <c:v>1.4512419572054194</c:v>
                </c:pt>
                <c:pt idx="186">
                  <c:v>1.4570436516324108</c:v>
                </c:pt>
                <c:pt idx="187">
                  <c:v>1.4616013943021235</c:v>
                </c:pt>
                <c:pt idx="188">
                  <c:v>1.4648744301146548</c:v>
                </c:pt>
                <c:pt idx="189">
                  <c:v>1.4668226013014647</c:v>
                </c:pt>
                <c:pt idx="190">
                  <c:v>1.4674063992666928</c:v>
                </c:pt>
                <c:pt idx="191">
                  <c:v>1.4665870171993234</c:v>
                </c:pt>
                <c:pt idx="192">
                  <c:v>1.4643264034561885</c:v>
                </c:pt>
                <c:pt idx="193">
                  <c:v>1.4605873157158138</c:v>
                </c:pt>
                <c:pt idx="194">
                  <c:v>1.4553333759031044</c:v>
                </c:pt>
                <c:pt idx="195">
                  <c:v>1.448529125884872</c:v>
                </c:pt>
                <c:pt idx="196">
                  <c:v>1.4401400839362097</c:v>
                </c:pt>
                <c:pt idx="197">
                  <c:v>1.4301328019776967</c:v>
                </c:pt>
                <c:pt idx="198">
                  <c:v>1.4184749235834546</c:v>
                </c:pt>
                <c:pt idx="199">
                  <c:v>1.4051352427600416</c:v>
                </c:pt>
                <c:pt idx="200">
                  <c:v>1.3908367671130848</c:v>
                </c:pt>
                <c:pt idx="201">
                  <c:v>1.3702367564583757</c:v>
                </c:pt>
                <c:pt idx="202">
                  <c:v>1.3496745637710434</c:v>
                </c:pt>
                <c:pt idx="203">
                  <c:v>1.3291498235794346</c:v>
                </c:pt>
                <c:pt idx="204">
                  <c:v>1.308662170411895</c:v>
                </c:pt>
                <c:pt idx="205">
                  <c:v>1.288211238796771</c:v>
                </c:pt>
                <c:pt idx="206">
                  <c:v>1.2677966632624094</c:v>
                </c:pt>
                <c:pt idx="207">
                  <c:v>1.2474180783371556</c:v>
                </c:pt>
                <c:pt idx="208">
                  <c:v>1.2270751185493556</c:v>
                </c:pt>
                <c:pt idx="209">
                  <c:v>1.2067674184273562</c:v>
                </c:pt>
                <c:pt idx="210">
                  <c:v>1.1864946124995031</c:v>
                </c:pt>
                <c:pt idx="211">
                  <c:v>1.1662563352941433</c:v>
                </c:pt>
                <c:pt idx="212">
                  <c:v>1.1460522213396223</c:v>
                </c:pt>
                <c:pt idx="213">
                  <c:v>1.1258819051642865</c:v>
                </c:pt>
                <c:pt idx="214">
                  <c:v>1.1057450212964828</c:v>
                </c:pt>
                <c:pt idx="215">
                  <c:v>1.085641204264556</c:v>
                </c:pt>
                <c:pt idx="216">
                  <c:v>1.0655700885968531</c:v>
                </c:pt>
                <c:pt idx="217">
                  <c:v>1.04553130882172</c:v>
                </c:pt>
                <c:pt idx="218">
                  <c:v>1.025524499467503</c:v>
                </c:pt>
                <c:pt idx="219">
                  <c:v>1.0055492950625486</c:v>
                </c:pt>
                <c:pt idx="220">
                  <c:v>0.98560533013520268</c:v>
                </c:pt>
                <c:pt idx="221">
                  <c:v>0.96569223921381242</c:v>
                </c:pt>
                <c:pt idx="222">
                  <c:v>0.94580965682672236</c:v>
                </c:pt>
                <c:pt idx="223">
                  <c:v>0.92595721750228011</c:v>
                </c:pt>
                <c:pt idx="224">
                  <c:v>0.90613455576883062</c:v>
                </c:pt>
                <c:pt idx="225">
                  <c:v>0.8863413061547214</c:v>
                </c:pt>
                <c:pt idx="226">
                  <c:v>0.86657710318829739</c:v>
                </c:pt>
                <c:pt idx="227">
                  <c:v>0.846841581397906</c:v>
                </c:pt>
                <c:pt idx="228">
                  <c:v>0.82713437531189238</c:v>
                </c:pt>
                <c:pt idx="229">
                  <c:v>0.80745511945860349</c:v>
                </c:pt>
                <c:pt idx="230">
                  <c:v>0.78780344836638505</c:v>
                </c:pt>
                <c:pt idx="231">
                  <c:v>0.76817899656358346</c:v>
                </c:pt>
                <c:pt idx="232">
                  <c:v>0.74858139857854511</c:v>
                </c:pt>
                <c:pt idx="233">
                  <c:v>0.72901028893961561</c:v>
                </c:pt>
                <c:pt idx="234">
                  <c:v>0.70946530217514225</c:v>
                </c:pt>
                <c:pt idx="235">
                  <c:v>0.68994607281346942</c:v>
                </c:pt>
                <c:pt idx="236">
                  <c:v>0.67045223538294529</c:v>
                </c:pt>
                <c:pt idx="237">
                  <c:v>0.65098342441191503</c:v>
                </c:pt>
                <c:pt idx="238">
                  <c:v>0.63153927442872493</c:v>
                </c:pt>
                <c:pt idx="239">
                  <c:v>0.61211941996172126</c:v>
                </c:pt>
                <c:pt idx="240">
                  <c:v>0.5927234955392503</c:v>
                </c:pt>
                <c:pt idx="241">
                  <c:v>0.57335113568965812</c:v>
                </c:pt>
                <c:pt idx="242">
                  <c:v>0.55400197494129144</c:v>
                </c:pt>
                <c:pt idx="243">
                  <c:v>0.5346756478224951</c:v>
                </c:pt>
                <c:pt idx="244">
                  <c:v>0.51537178886161694</c:v>
                </c:pt>
                <c:pt idx="245">
                  <c:v>0.49609003258700174</c:v>
                </c:pt>
                <c:pt idx="246">
                  <c:v>0.47683001352699722</c:v>
                </c:pt>
                <c:pt idx="247">
                  <c:v>0.45759136620994828</c:v>
                </c:pt>
                <c:pt idx="248">
                  <c:v>0.43837372516420142</c:v>
                </c:pt>
                <c:pt idx="249">
                  <c:v>0.41917672491810332</c:v>
                </c:pt>
                <c:pt idx="250">
                  <c:v>0.39999999999999974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45F-46FC-BBB0-8E1B0BF16F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16224"/>
        <c:axId val="667714304"/>
      </c:lineChart>
      <c:dateAx>
        <c:axId val="6677162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67714304"/>
        <c:crosses val="autoZero"/>
        <c:auto val="0"/>
        <c:lblOffset val="100"/>
        <c:baseTimeUnit val="days"/>
        <c:majorUnit val="25"/>
        <c:majorTimeUnit val="days"/>
      </c:dateAx>
      <c:valAx>
        <c:axId val="667714304"/>
        <c:scaling>
          <c:orientation val="minMax"/>
          <c:max val="3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Temp rise from 1850</a:t>
                </a:r>
                <a:r>
                  <a:rPr lang="ja-JP"/>
                  <a:t>－</a:t>
                </a:r>
                <a:r>
                  <a:rPr lang="en-US"/>
                  <a:t>1900 (</a:t>
                </a:r>
                <a:r>
                  <a:rPr lang="ja-JP"/>
                  <a:t>℃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0.14449932394814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6771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282342437668667"/>
          <c:y val="7.9605904935046837E-2"/>
          <c:w val="0.60502684130714923"/>
          <c:h val="0.240762130752866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387172121260739E-2"/>
          <c:y val="4.7427617415755033E-2"/>
          <c:w val="0.86772887236471352"/>
          <c:h val="0.82208969161873635"/>
        </c:manualLayout>
      </c:layout>
      <c:areaChart>
        <c:grouping val="standard"/>
        <c:varyColors val="0"/>
        <c:ser>
          <c:idx val="1"/>
          <c:order val="1"/>
          <c:spPr>
            <a:solidFill>
              <a:srgbClr val="FF0000">
                <a:alpha val="40000"/>
              </a:srgbClr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analys'!$C$90:$IS$90</c:f>
              <c:numCache>
                <c:formatCode>0.00_);[Red]\(0.00\)</c:formatCode>
                <c:ptCount val="251"/>
                <c:pt idx="0">
                  <c:v>-5.0966096705854884E-2</c:v>
                </c:pt>
                <c:pt idx="1">
                  <c:v>-4.8884890797057615E-2</c:v>
                </c:pt>
                <c:pt idx="2">
                  <c:v>-4.6771793538532329E-2</c:v>
                </c:pt>
                <c:pt idx="3">
                  <c:v>-4.4620770304081916E-2</c:v>
                </c:pt>
                <c:pt idx="4">
                  <c:v>-4.2427282811482371E-2</c:v>
                </c:pt>
                <c:pt idx="5">
                  <c:v>-4.0222265229750948E-2</c:v>
                </c:pt>
                <c:pt idx="6">
                  <c:v>-3.7996580616874692E-2</c:v>
                </c:pt>
                <c:pt idx="7">
                  <c:v>-3.5746697835487548E-2</c:v>
                </c:pt>
                <c:pt idx="8">
                  <c:v>-3.3481611927302132E-2</c:v>
                </c:pt>
                <c:pt idx="9">
                  <c:v>-3.1179723655301552E-2</c:v>
                </c:pt>
                <c:pt idx="10">
                  <c:v>-2.8932439665533889E-2</c:v>
                </c:pt>
                <c:pt idx="11">
                  <c:v>-2.6722484136633178E-2</c:v>
                </c:pt>
                <c:pt idx="12">
                  <c:v>-2.4518068362661058E-2</c:v>
                </c:pt>
                <c:pt idx="13">
                  <c:v>-2.2303045309719206E-2</c:v>
                </c:pt>
                <c:pt idx="14">
                  <c:v>-2.0081512640788245E-2</c:v>
                </c:pt>
                <c:pt idx="15">
                  <c:v>-1.7865489128026345E-2</c:v>
                </c:pt>
                <c:pt idx="16">
                  <c:v>-1.562895975334249E-2</c:v>
                </c:pt>
                <c:pt idx="17">
                  <c:v>-1.3367510119938038E-2</c:v>
                </c:pt>
                <c:pt idx="18">
                  <c:v>-1.1109457710917314E-2</c:v>
                </c:pt>
                <c:pt idx="19">
                  <c:v>-8.8392104904058827E-3</c:v>
                </c:pt>
                <c:pt idx="20">
                  <c:v>-6.4506004961459307E-3</c:v>
                </c:pt>
                <c:pt idx="21">
                  <c:v>-3.9892999073735946E-3</c:v>
                </c:pt>
                <c:pt idx="22">
                  <c:v>-1.4631515179986815E-3</c:v>
                </c:pt>
                <c:pt idx="23">
                  <c:v>1.1253064412081598E-3</c:v>
                </c:pt>
                <c:pt idx="24">
                  <c:v>3.7284427179718194E-3</c:v>
                </c:pt>
                <c:pt idx="25">
                  <c:v>6.3808823698601469E-3</c:v>
                </c:pt>
                <c:pt idx="26">
                  <c:v>9.063002500164917E-3</c:v>
                </c:pt>
                <c:pt idx="27">
                  <c:v>1.1790363692284068E-2</c:v>
                </c:pt>
                <c:pt idx="28">
                  <c:v>1.4557858427707009E-2</c:v>
                </c:pt>
                <c:pt idx="29">
                  <c:v>1.7375411315695317E-2</c:v>
                </c:pt>
                <c:pt idx="30">
                  <c:v>2.0273820379114689E-2</c:v>
                </c:pt>
                <c:pt idx="31">
                  <c:v>2.3179446683777048E-2</c:v>
                </c:pt>
                <c:pt idx="32">
                  <c:v>2.6150882378212108E-2</c:v>
                </c:pt>
                <c:pt idx="33">
                  <c:v>2.9195483242151231E-2</c:v>
                </c:pt>
                <c:pt idx="34">
                  <c:v>3.2255552126311364E-2</c:v>
                </c:pt>
                <c:pt idx="35">
                  <c:v>3.5322883797755812E-2</c:v>
                </c:pt>
                <c:pt idx="36">
                  <c:v>3.8428072554507094E-2</c:v>
                </c:pt>
                <c:pt idx="37">
                  <c:v>4.1595537996105637E-2</c:v>
                </c:pt>
                <c:pt idx="38">
                  <c:v>4.4836132124071872E-2</c:v>
                </c:pt>
                <c:pt idx="39">
                  <c:v>4.8079851791849433E-2</c:v>
                </c:pt>
                <c:pt idx="40">
                  <c:v>5.1519264639728578E-2</c:v>
                </c:pt>
                <c:pt idx="41">
                  <c:v>5.5050503713840397E-2</c:v>
                </c:pt>
                <c:pt idx="42">
                  <c:v>5.8615174561423712E-2</c:v>
                </c:pt>
                <c:pt idx="43">
                  <c:v>6.2214095569068116E-2</c:v>
                </c:pt>
                <c:pt idx="44">
                  <c:v>6.5864640571600019E-2</c:v>
                </c:pt>
                <c:pt idx="45">
                  <c:v>6.9587925124730221E-2</c:v>
                </c:pt>
                <c:pt idx="46">
                  <c:v>7.3364737914970529E-2</c:v>
                </c:pt>
                <c:pt idx="47">
                  <c:v>7.719532491409592E-2</c:v>
                </c:pt>
                <c:pt idx="48">
                  <c:v>8.1095503867241653E-2</c:v>
                </c:pt>
                <c:pt idx="49">
                  <c:v>8.511669990147458E-2</c:v>
                </c:pt>
                <c:pt idx="50">
                  <c:v>8.9237698950827588E-2</c:v>
                </c:pt>
                <c:pt idx="51">
                  <c:v>9.3421034286048088E-2</c:v>
                </c:pt>
                <c:pt idx="52">
                  <c:v>9.7671854177367706E-2</c:v>
                </c:pt>
                <c:pt idx="53">
                  <c:v>0.10203581202707263</c:v>
                </c:pt>
                <c:pt idx="54">
                  <c:v>0.10646372509458651</c:v>
                </c:pt>
                <c:pt idx="55">
                  <c:v>0.11098448161862709</c:v>
                </c:pt>
                <c:pt idx="56">
                  <c:v>0.11558754722861825</c:v>
                </c:pt>
                <c:pt idx="57">
                  <c:v>0.12040829406833881</c:v>
                </c:pt>
                <c:pt idx="58">
                  <c:v>0.12519558197481251</c:v>
                </c:pt>
                <c:pt idx="59">
                  <c:v>0.13007357310313958</c:v>
                </c:pt>
                <c:pt idx="60">
                  <c:v>0.13498649777990165</c:v>
                </c:pt>
                <c:pt idx="61">
                  <c:v>0.13991776607537845</c:v>
                </c:pt>
                <c:pt idx="62">
                  <c:v>0.1449107453838048</c:v>
                </c:pt>
                <c:pt idx="63">
                  <c:v>0.15005253294714746</c:v>
                </c:pt>
                <c:pt idx="64">
                  <c:v>0.15502677818433994</c:v>
                </c:pt>
                <c:pt idx="65">
                  <c:v>0.15996505361504382</c:v>
                </c:pt>
                <c:pt idx="66">
                  <c:v>0.16502624155696216</c:v>
                </c:pt>
                <c:pt idx="67">
                  <c:v>0.17017445899816452</c:v>
                </c:pt>
                <c:pt idx="68">
                  <c:v>0.17531267006138365</c:v>
                </c:pt>
                <c:pt idx="69">
                  <c:v>0.18019471305584053</c:v>
                </c:pt>
                <c:pt idx="70">
                  <c:v>0.18544296823127313</c:v>
                </c:pt>
                <c:pt idx="71">
                  <c:v>0.19052433541361297</c:v>
                </c:pt>
                <c:pt idx="72">
                  <c:v>0.1957349554605036</c:v>
                </c:pt>
                <c:pt idx="73">
                  <c:v>0.20119449725548078</c:v>
                </c:pt>
                <c:pt idx="74">
                  <c:v>0.20668496939463032</c:v>
                </c:pt>
                <c:pt idx="75">
                  <c:v>0.21224143516724986</c:v>
                </c:pt>
                <c:pt idx="76">
                  <c:v>0.21776463094335147</c:v>
                </c:pt>
                <c:pt idx="77">
                  <c:v>0.22349106084422593</c:v>
                </c:pt>
                <c:pt idx="78">
                  <c:v>0.22922360797444313</c:v>
                </c:pt>
                <c:pt idx="79">
                  <c:v>0.23513430131902868</c:v>
                </c:pt>
                <c:pt idx="80">
                  <c:v>0.24092328554604847</c:v>
                </c:pt>
                <c:pt idx="81">
                  <c:v>0.24653872226189832</c:v>
                </c:pt>
                <c:pt idx="82">
                  <c:v>0.25201339749721763</c:v>
                </c:pt>
                <c:pt idx="83">
                  <c:v>0.25760190837543789</c:v>
                </c:pt>
                <c:pt idx="84">
                  <c:v>0.2633886112343824</c:v>
                </c:pt>
                <c:pt idx="85">
                  <c:v>0.26928965023141715</c:v>
                </c:pt>
                <c:pt idx="86">
                  <c:v>0.27542119314715002</c:v>
                </c:pt>
                <c:pt idx="87">
                  <c:v>0.28171754184993975</c:v>
                </c:pt>
                <c:pt idx="88">
                  <c:v>0.28790369762366119</c:v>
                </c:pt>
                <c:pt idx="89">
                  <c:v>0.29423927861474025</c:v>
                </c:pt>
                <c:pt idx="90">
                  <c:v>0.30087195666987515</c:v>
                </c:pt>
                <c:pt idx="91">
                  <c:v>0.30767438307027245</c:v>
                </c:pt>
                <c:pt idx="92">
                  <c:v>0.31452444249790446</c:v>
                </c:pt>
                <c:pt idx="93">
                  <c:v>0.32146540250553018</c:v>
                </c:pt>
                <c:pt idx="94">
                  <c:v>0.32849710640473523</c:v>
                </c:pt>
                <c:pt idx="95">
                  <c:v>0.33511604985165966</c:v>
                </c:pt>
                <c:pt idx="96">
                  <c:v>0.34199823602820928</c:v>
                </c:pt>
                <c:pt idx="97">
                  <c:v>0.34918825978068718</c:v>
                </c:pt>
                <c:pt idx="98">
                  <c:v>0.35653250999204222</c:v>
                </c:pt>
                <c:pt idx="99">
                  <c:v>0.36377997120467764</c:v>
                </c:pt>
                <c:pt idx="100">
                  <c:v>0.37174730100466435</c:v>
                </c:pt>
                <c:pt idx="101">
                  <c:v>0.38003510641105037</c:v>
                </c:pt>
                <c:pt idx="102">
                  <c:v>0.38848205423906512</c:v>
                </c:pt>
                <c:pt idx="103">
                  <c:v>0.39712622305327766</c:v>
                </c:pt>
                <c:pt idx="104">
                  <c:v>0.40597572767944462</c:v>
                </c:pt>
                <c:pt idx="105">
                  <c:v>0.41534480305293736</c:v>
                </c:pt>
                <c:pt idx="106">
                  <c:v>0.42511632349859457</c:v>
                </c:pt>
                <c:pt idx="107">
                  <c:v>0.43516975570827732</c:v>
                </c:pt>
                <c:pt idx="108">
                  <c:v>0.44550628871196662</c:v>
                </c:pt>
                <c:pt idx="109">
                  <c:v>0.4563564836804534</c:v>
                </c:pt>
                <c:pt idx="110">
                  <c:v>0.46708401968201846</c:v>
                </c:pt>
                <c:pt idx="111">
                  <c:v>0.47773819916089738</c:v>
                </c:pt>
                <c:pt idx="112">
                  <c:v>0.48838513492366092</c:v>
                </c:pt>
                <c:pt idx="113">
                  <c:v>0.49927023997060088</c:v>
                </c:pt>
                <c:pt idx="114">
                  <c:v>0.51042362899891158</c:v>
                </c:pt>
                <c:pt idx="115">
                  <c:v>0.52165424294888596</c:v>
                </c:pt>
                <c:pt idx="116">
                  <c:v>0.53319123459948181</c:v>
                </c:pt>
                <c:pt idx="117">
                  <c:v>0.54503069204591981</c:v>
                </c:pt>
                <c:pt idx="118">
                  <c:v>0.5572886644117957</c:v>
                </c:pt>
                <c:pt idx="119">
                  <c:v>0.56991029006020888</c:v>
                </c:pt>
                <c:pt idx="120">
                  <c:v>0.58326015345221427</c:v>
                </c:pt>
                <c:pt idx="121">
                  <c:v>0.59675232774869602</c:v>
                </c:pt>
                <c:pt idx="122">
                  <c:v>0.61067250229067693</c:v>
                </c:pt>
                <c:pt idx="123">
                  <c:v>0.6250370278803079</c:v>
                </c:pt>
                <c:pt idx="124">
                  <c:v>0.63934334564838857</c:v>
                </c:pt>
                <c:pt idx="125">
                  <c:v>0.65379086593586655</c:v>
                </c:pt>
                <c:pt idx="126">
                  <c:v>0.66875738362978976</c:v>
                </c:pt>
                <c:pt idx="127">
                  <c:v>0.68403135017384897</c:v>
                </c:pt>
                <c:pt idx="128">
                  <c:v>0.69955266683576078</c:v>
                </c:pt>
                <c:pt idx="129">
                  <c:v>0.71533765340411659</c:v>
                </c:pt>
                <c:pt idx="130">
                  <c:v>0.73114467218868917</c:v>
                </c:pt>
                <c:pt idx="131">
                  <c:v>0.74676315872284627</c:v>
                </c:pt>
                <c:pt idx="132">
                  <c:v>0.76240159150986508</c:v>
                </c:pt>
                <c:pt idx="133">
                  <c:v>0.77836426450571161</c:v>
                </c:pt>
                <c:pt idx="134">
                  <c:v>0.79509060469220849</c:v>
                </c:pt>
                <c:pt idx="135">
                  <c:v>0.81196400336593699</c:v>
                </c:pt>
                <c:pt idx="136">
                  <c:v>0.82911334998776964</c:v>
                </c:pt>
                <c:pt idx="137">
                  <c:v>0.84648277244789816</c:v>
                </c:pt>
                <c:pt idx="138">
                  <c:v>0.86419945383437791</c:v>
                </c:pt>
                <c:pt idx="139">
                  <c:v>0.8821194960044304</c:v>
                </c:pt>
                <c:pt idx="140">
                  <c:v>0.9002146575184633</c:v>
                </c:pt>
                <c:pt idx="141">
                  <c:v>0.9184136825280883</c:v>
                </c:pt>
                <c:pt idx="142">
                  <c:v>0.93642555637947988</c:v>
                </c:pt>
                <c:pt idx="143">
                  <c:v>0.95450449293020767</c:v>
                </c:pt>
                <c:pt idx="144">
                  <c:v>0.97304970489671538</c:v>
                </c:pt>
                <c:pt idx="145">
                  <c:v>0.99183890309506328</c:v>
                </c:pt>
                <c:pt idx="146">
                  <c:v>1.0111903564421054</c:v>
                </c:pt>
                <c:pt idx="147">
                  <c:v>1.0313033844568087</c:v>
                </c:pt>
                <c:pt idx="148">
                  <c:v>1.0507063434166519</c:v>
                </c:pt>
                <c:pt idx="149">
                  <c:v>1.0702881579621375</c:v>
                </c:pt>
                <c:pt idx="150">
                  <c:v>1.0899522697621176</c:v>
                </c:pt>
                <c:pt idx="151">
                  <c:v>1.109541208889204</c:v>
                </c:pt>
                <c:pt idx="152">
                  <c:v>1.1295801875681979</c:v>
                </c:pt>
                <c:pt idx="153">
                  <c:v>1.1506129809176484</c:v>
                </c:pt>
                <c:pt idx="154">
                  <c:v>1.1719968106739822</c:v>
                </c:pt>
                <c:pt idx="155">
                  <c:v>1.1936764203682591</c:v>
                </c:pt>
                <c:pt idx="156">
                  <c:v>1.2160895978939574</c:v>
                </c:pt>
                <c:pt idx="157">
                  <c:v>1.2386535866923303</c:v>
                </c:pt>
                <c:pt idx="158">
                  <c:v>1.2616023138459498</c:v>
                </c:pt>
                <c:pt idx="159">
                  <c:v>1.284509001612721</c:v>
                </c:pt>
                <c:pt idx="160">
                  <c:v>1.3083472716522713</c:v>
                </c:pt>
                <c:pt idx="161">
                  <c:v>1.3329175966113731</c:v>
                </c:pt>
                <c:pt idx="162">
                  <c:v>1.3578564164893321</c:v>
                </c:pt>
                <c:pt idx="163">
                  <c:v>1.3826769824834533</c:v>
                </c:pt>
                <c:pt idx="164">
                  <c:v>1.407836869668972</c:v>
                </c:pt>
                <c:pt idx="165">
                  <c:v>1.4331875150874906</c:v>
                </c:pt>
                <c:pt idx="166">
                  <c:v>1.4580516011609559</c:v>
                </c:pt>
                <c:pt idx="167">
                  <c:v>1.4832528602906461</c:v>
                </c:pt>
                <c:pt idx="168">
                  <c:v>1.5087293241523527</c:v>
                </c:pt>
                <c:pt idx="169">
                  <c:v>1.5345120850697791</c:v>
                </c:pt>
                <c:pt idx="170">
                  <c:v>1.559331731268276</c:v>
                </c:pt>
                <c:pt idx="171">
                  <c:v>1.5851103856141608</c:v>
                </c:pt>
                <c:pt idx="172">
                  <c:v>1.6110841999480807</c:v>
                </c:pt>
                <c:pt idx="173">
                  <c:v>1.6370990299319781</c:v>
                </c:pt>
                <c:pt idx="174">
                  <c:v>1.6633788498038007</c:v>
                </c:pt>
                <c:pt idx="175">
                  <c:v>1.6899236595635503</c:v>
                </c:pt>
                <c:pt idx="176">
                  <c:v>1.7167334592112253</c:v>
                </c:pt>
                <c:pt idx="177">
                  <c:v>1.7438082487468267</c:v>
                </c:pt>
                <c:pt idx="178">
                  <c:v>1.7711480281703535</c:v>
                </c:pt>
                <c:pt idx="179">
                  <c:v>1.7987527974818067</c:v>
                </c:pt>
                <c:pt idx="180">
                  <c:v>1.8304202326470314</c:v>
                </c:pt>
                <c:pt idx="181">
                  <c:v>1.8616781325851803</c:v>
                </c:pt>
                <c:pt idx="182">
                  <c:v>1.8925034312774578</c:v>
                </c:pt>
                <c:pt idx="183">
                  <c:v>1.9228730673565937</c:v>
                </c:pt>
                <c:pt idx="184">
                  <c:v>1.9527639953579512</c:v>
                </c:pt>
                <c:pt idx="185">
                  <c:v>1.98215319710016</c:v>
                </c:pt>
                <c:pt idx="186">
                  <c:v>2.0110176931952566</c:v>
                </c:pt>
                <c:pt idx="187">
                  <c:v>2.0393345546883443</c:v>
                </c:pt>
                <c:pt idx="188">
                  <c:v>2.0670809148267741</c:v>
                </c:pt>
                <c:pt idx="189">
                  <c:v>2.0942339809588346</c:v>
                </c:pt>
                <c:pt idx="190">
                  <c:v>2.1207710465619622</c:v>
                </c:pt>
                <c:pt idx="191">
                  <c:v>2.1466695034004708</c:v>
                </c:pt>
                <c:pt idx="192">
                  <c:v>2.1719068538127884</c:v>
                </c:pt>
                <c:pt idx="193">
                  <c:v>2.19646072312822</c:v>
                </c:pt>
                <c:pt idx="194">
                  <c:v>2.2203088722132236</c:v>
                </c:pt>
                <c:pt idx="195">
                  <c:v>2.2434292101471978</c:v>
                </c:pt>
                <c:pt idx="196">
                  <c:v>2.2657998070277938</c:v>
                </c:pt>
                <c:pt idx="197">
                  <c:v>2.2873989069057394</c:v>
                </c:pt>
                <c:pt idx="198">
                  <c:v>2.3082049408491776</c:v>
                </c:pt>
                <c:pt idx="199">
                  <c:v>2.3281965401375251</c:v>
                </c:pt>
                <c:pt idx="200">
                  <c:v>2.3473525495848451</c:v>
                </c:pt>
                <c:pt idx="201">
                  <c:v>2.3656520409927415</c:v>
                </c:pt>
                <c:pt idx="202">
                  <c:v>2.383074326732757</c:v>
                </c:pt>
                <c:pt idx="203">
                  <c:v>2.3995989734583065</c:v>
                </c:pt>
                <c:pt idx="204">
                  <c:v>2.4152058159461052</c:v>
                </c:pt>
                <c:pt idx="205">
                  <c:v>2.4298749710671341</c:v>
                </c:pt>
                <c:pt idx="206">
                  <c:v>2.4435868518871038</c:v>
                </c:pt>
                <c:pt idx="207">
                  <c:v>2.4563221818964478</c:v>
                </c:pt>
                <c:pt idx="208">
                  <c:v>2.468062009369826</c:v>
                </c:pt>
                <c:pt idx="209">
                  <c:v>2.4787877218551464</c:v>
                </c:pt>
                <c:pt idx="210">
                  <c:v>2.4884810607920991</c:v>
                </c:pt>
                <c:pt idx="211">
                  <c:v>2.4971241362602163</c:v>
                </c:pt>
                <c:pt idx="212">
                  <c:v>2.5046994418564363</c:v>
                </c:pt>
                <c:pt idx="213">
                  <c:v>2.5111898697021942</c:v>
                </c:pt>
                <c:pt idx="214">
                  <c:v>2.516578725580024</c:v>
                </c:pt>
                <c:pt idx="215">
                  <c:v>2.5208497441996767</c:v>
                </c:pt>
                <c:pt idx="216">
                  <c:v>2.5239871045937567</c:v>
                </c:pt>
                <c:pt idx="217">
                  <c:v>2.5259754456428758</c:v>
                </c:pt>
                <c:pt idx="218">
                  <c:v>2.5267998817303194</c:v>
                </c:pt>
                <c:pt idx="219">
                  <c:v>2.526446018526233</c:v>
                </c:pt>
                <c:pt idx="220">
                  <c:v>2.5254729269236225</c:v>
                </c:pt>
                <c:pt idx="221">
                  <c:v>2.5188072798931191</c:v>
                </c:pt>
                <c:pt idx="222">
                  <c:v>2.5121807115616717</c:v>
                </c:pt>
                <c:pt idx="223">
                  <c:v>2.505592753792834</c:v>
                </c:pt>
                <c:pt idx="224">
                  <c:v>2.4990429384501645</c:v>
                </c:pt>
                <c:pt idx="225">
                  <c:v>2.4925307973972162</c:v>
                </c:pt>
                <c:pt idx="226">
                  <c:v>2.4860558624975453</c:v>
                </c:pt>
                <c:pt idx="227">
                  <c:v>2.479617665614708</c:v>
                </c:pt>
                <c:pt idx="228">
                  <c:v>2.4732157386122586</c:v>
                </c:pt>
                <c:pt idx="229">
                  <c:v>2.4668496133537547</c:v>
                </c:pt>
                <c:pt idx="230">
                  <c:v>2.4605188217027498</c:v>
                </c:pt>
                <c:pt idx="231">
                  <c:v>2.4542228955228005</c:v>
                </c:pt>
                <c:pt idx="232">
                  <c:v>2.447961366677462</c:v>
                </c:pt>
                <c:pt idx="233">
                  <c:v>2.441733767030291</c:v>
                </c:pt>
                <c:pt idx="234">
                  <c:v>2.4355396284448418</c:v>
                </c:pt>
                <c:pt idx="235">
                  <c:v>2.4293784827846707</c:v>
                </c:pt>
                <c:pt idx="236">
                  <c:v>2.4232498619133329</c:v>
                </c:pt>
                <c:pt idx="237">
                  <c:v>2.4171532976943846</c:v>
                </c:pt>
                <c:pt idx="238">
                  <c:v>2.4110883219913801</c:v>
                </c:pt>
                <c:pt idx="239">
                  <c:v>2.4050544666678761</c:v>
                </c:pt>
                <c:pt idx="240">
                  <c:v>2.399051263587427</c:v>
                </c:pt>
                <c:pt idx="241">
                  <c:v>2.3930782446135903</c:v>
                </c:pt>
                <c:pt idx="242">
                  <c:v>2.3871349416099203</c:v>
                </c:pt>
                <c:pt idx="243">
                  <c:v>2.3812208864399724</c:v>
                </c:pt>
                <c:pt idx="244">
                  <c:v>2.3753356109673023</c:v>
                </c:pt>
                <c:pt idx="245">
                  <c:v>2.3694786470554665</c:v>
                </c:pt>
                <c:pt idx="246">
                  <c:v>2.3636495265680204</c:v>
                </c:pt>
                <c:pt idx="247">
                  <c:v>2.3578477813685192</c:v>
                </c:pt>
                <c:pt idx="248">
                  <c:v>2.3520729433205174</c:v>
                </c:pt>
                <c:pt idx="249">
                  <c:v>2.346324544287572</c:v>
                </c:pt>
                <c:pt idx="250">
                  <c:v>2.3406021161332382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81-4DB7-9C9E-F83683897D54}"/>
            </c:ext>
          </c:extLst>
        </c:ser>
        <c:ser>
          <c:idx val="2"/>
          <c:order val="2"/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analys'!$C$91:$IS$91</c:f>
              <c:numCache>
                <c:formatCode>0.00_);[Red]\(0.00\)</c:formatCode>
                <c:ptCount val="251"/>
                <c:pt idx="0">
                  <c:v>-5.1760379101599571E-2</c:v>
                </c:pt>
                <c:pt idx="1">
                  <c:v>-5.0491928263329058E-2</c:v>
                </c:pt>
                <c:pt idx="2">
                  <c:v>-4.9204040324133017E-2</c:v>
                </c:pt>
                <c:pt idx="3">
                  <c:v>-4.7893037307398953E-2</c:v>
                </c:pt>
                <c:pt idx="4">
                  <c:v>-4.6556153226413564E-2</c:v>
                </c:pt>
                <c:pt idx="5">
                  <c:v>-4.5212241800770527E-2</c:v>
                </c:pt>
                <c:pt idx="6">
                  <c:v>-4.385573425819863E-2</c:v>
                </c:pt>
                <c:pt idx="7">
                  <c:v>-4.2484478445403935E-2</c:v>
                </c:pt>
                <c:pt idx="8">
                  <c:v>-4.1103956649435683E-2</c:v>
                </c:pt>
                <c:pt idx="9">
                  <c:v>-3.9701004593667412E-2</c:v>
                </c:pt>
                <c:pt idx="10">
                  <c:v>-3.8331332689218491E-2</c:v>
                </c:pt>
                <c:pt idx="11">
                  <c:v>-3.6984411689558891E-2</c:v>
                </c:pt>
                <c:pt idx="12">
                  <c:v>-3.5640867052974798E-2</c:v>
                </c:pt>
                <c:pt idx="13">
                  <c:v>-3.4290857504944872E-2</c:v>
                </c:pt>
                <c:pt idx="14">
                  <c:v>-3.2936880484103488E-2</c:v>
                </c:pt>
                <c:pt idx="15">
                  <c:v>-3.1586261177042968E-2</c:v>
                </c:pt>
                <c:pt idx="16">
                  <c:v>-3.0223143982274946E-2</c:v>
                </c:pt>
                <c:pt idx="17">
                  <c:v>-2.8844838418624036E-2</c:v>
                </c:pt>
                <c:pt idx="18">
                  <c:v>-2.7468603391145978E-2</c:v>
                </c:pt>
                <c:pt idx="19">
                  <c:v>-2.6084935884837956E-2</c:v>
                </c:pt>
                <c:pt idx="20">
                  <c:v>-2.4629128779585535E-2</c:v>
                </c:pt>
                <c:pt idx="21">
                  <c:v>-2.3129018299470568E-2</c:v>
                </c:pt>
                <c:pt idx="22">
                  <c:v>-2.1589384460957151E-2</c:v>
                </c:pt>
                <c:pt idx="23">
                  <c:v>-2.0011774261838818E-2</c:v>
                </c:pt>
                <c:pt idx="24">
                  <c:v>-1.8425217939643163E-2</c:v>
                </c:pt>
                <c:pt idx="25">
                  <c:v>-1.680861225652551E-2</c:v>
                </c:pt>
                <c:pt idx="26">
                  <c:v>-1.5173916951632102E-2</c:v>
                </c:pt>
                <c:pt idx="27">
                  <c:v>-1.3511648179577111E-2</c:v>
                </c:pt>
                <c:pt idx="28">
                  <c:v>-1.1824918864511334E-2</c:v>
                </c:pt>
                <c:pt idx="29">
                  <c:v>-1.01076801676898E-2</c:v>
                </c:pt>
                <c:pt idx="30">
                  <c:v>-8.3411613477092153E-3</c:v>
                </c:pt>
                <c:pt idx="31">
                  <c:v>-6.5702437723407156E-3</c:v>
                </c:pt>
                <c:pt idx="32">
                  <c:v>-4.7592167703794999E-3</c:v>
                </c:pt>
                <c:pt idx="33">
                  <c:v>-2.9035971501687671E-3</c:v>
                </c:pt>
                <c:pt idx="34">
                  <c:v>-1.038550099864359E-3</c:v>
                </c:pt>
                <c:pt idx="35">
                  <c:v>8.3092346517366078E-4</c:v>
                </c:pt>
                <c:pt idx="36">
                  <c:v>2.7234701203797188E-3</c:v>
                </c:pt>
                <c:pt idx="37">
                  <c:v>4.653973093490367E-3</c:v>
                </c:pt>
                <c:pt idx="38">
                  <c:v>6.6290464491530754E-3</c:v>
                </c:pt>
                <c:pt idx="39">
                  <c:v>8.6060247550069011E-3</c:v>
                </c:pt>
                <c:pt idx="40">
                  <c:v>1.0702273901527899E-2</c:v>
                </c:pt>
                <c:pt idx="41">
                  <c:v>1.2854489184387273E-2</c:v>
                </c:pt>
                <c:pt idx="42">
                  <c:v>1.5027080423756077E-2</c:v>
                </c:pt>
                <c:pt idx="43">
                  <c:v>1.7220546408894512E-2</c:v>
                </c:pt>
                <c:pt idx="44">
                  <c:v>1.9445476123456894E-2</c:v>
                </c:pt>
                <c:pt idx="45">
                  <c:v>2.1714739050577352E-2</c:v>
                </c:pt>
                <c:pt idx="46">
                  <c:v>2.4016626302348458E-2</c:v>
                </c:pt>
                <c:pt idx="47">
                  <c:v>2.6351287793347548E-2</c:v>
                </c:pt>
                <c:pt idx="48">
                  <c:v>2.8728364103582378E-2</c:v>
                </c:pt>
                <c:pt idx="49">
                  <c:v>3.1179197756760167E-2</c:v>
                </c:pt>
                <c:pt idx="50">
                  <c:v>3.3690859229836008E-2</c:v>
                </c:pt>
                <c:pt idx="51">
                  <c:v>3.624051334637348E-2</c:v>
                </c:pt>
                <c:pt idx="52">
                  <c:v>3.8831297867832661E-2</c:v>
                </c:pt>
                <c:pt idx="53">
                  <c:v>4.1491037574142832E-2</c:v>
                </c:pt>
                <c:pt idx="54">
                  <c:v>4.4189756628579317E-2</c:v>
                </c:pt>
                <c:pt idx="55">
                  <c:v>4.6945061799632808E-2</c:v>
                </c:pt>
                <c:pt idx="56">
                  <c:v>4.9750532611976268E-2</c:v>
                </c:pt>
                <c:pt idx="57">
                  <c:v>5.2688675514649112E-2</c:v>
                </c:pt>
                <c:pt idx="58">
                  <c:v>5.5606425907505773E-2</c:v>
                </c:pt>
                <c:pt idx="59">
                  <c:v>5.8579457989361837E-2</c:v>
                </c:pt>
                <c:pt idx="60">
                  <c:v>6.1573781327699896E-2</c:v>
                </c:pt>
                <c:pt idx="61">
                  <c:v>6.4579284712393437E-2</c:v>
                </c:pt>
                <c:pt idx="62">
                  <c:v>6.7622399649973464E-2</c:v>
                </c:pt>
                <c:pt idx="63">
                  <c:v>7.0756210061217212E-2</c:v>
                </c:pt>
                <c:pt idx="64">
                  <c:v>7.3787906979916745E-2</c:v>
                </c:pt>
                <c:pt idx="65">
                  <c:v>7.6797681064839973E-2</c:v>
                </c:pt>
                <c:pt idx="66">
                  <c:v>7.9882367717147684E-2</c:v>
                </c:pt>
                <c:pt idx="67">
                  <c:v>8.3020097002505094E-2</c:v>
                </c:pt>
                <c:pt idx="68">
                  <c:v>8.6151727612816809E-2</c:v>
                </c:pt>
                <c:pt idx="69">
                  <c:v>8.9127229221098475E-2</c:v>
                </c:pt>
                <c:pt idx="70">
                  <c:v>9.2325929382670757E-2</c:v>
                </c:pt>
                <c:pt idx="71">
                  <c:v>9.5422914853812407E-2</c:v>
                </c:pt>
                <c:pt idx="72">
                  <c:v>9.8598677203154961E-2</c:v>
                </c:pt>
                <c:pt idx="73">
                  <c:v>0.10192615207584249</c:v>
                </c:pt>
                <c:pt idx="74">
                  <c:v>0.10527247833696191</c:v>
                </c:pt>
                <c:pt idx="75">
                  <c:v>0.10865902631729787</c:v>
                </c:pt>
                <c:pt idx="76">
                  <c:v>0.11202529694074473</c:v>
                </c:pt>
                <c:pt idx="77">
                  <c:v>0.11551543445061718</c:v>
                </c:pt>
                <c:pt idx="78">
                  <c:v>0.11900930028196663</c:v>
                </c:pt>
                <c:pt idx="79">
                  <c:v>0.12261174245071496</c:v>
                </c:pt>
                <c:pt idx="80">
                  <c:v>0.12614000549497165</c:v>
                </c:pt>
                <c:pt idx="81">
                  <c:v>0.12956249501384445</c:v>
                </c:pt>
                <c:pt idx="82">
                  <c:v>0.13289919339728926</c:v>
                </c:pt>
                <c:pt idx="83">
                  <c:v>0.13630527218949248</c:v>
                </c:pt>
                <c:pt idx="84">
                  <c:v>0.13983214478831787</c:v>
                </c:pt>
                <c:pt idx="85">
                  <c:v>0.14342870283709899</c:v>
                </c:pt>
                <c:pt idx="86">
                  <c:v>0.14716574813303887</c:v>
                </c:pt>
                <c:pt idx="87">
                  <c:v>0.15100323905901486</c:v>
                </c:pt>
                <c:pt idx="88">
                  <c:v>0.15477356973301512</c:v>
                </c:pt>
                <c:pt idx="89">
                  <c:v>0.15863497190619522</c:v>
                </c:pt>
                <c:pt idx="90">
                  <c:v>0.16267744843552448</c:v>
                </c:pt>
                <c:pt idx="91">
                  <c:v>0.16682338297923519</c:v>
                </c:pt>
                <c:pt idx="92">
                  <c:v>0.17099834884227372</c:v>
                </c:pt>
                <c:pt idx="93">
                  <c:v>0.17522871667991022</c:v>
                </c:pt>
                <c:pt idx="94">
                  <c:v>0.17951439099388103</c:v>
                </c:pt>
                <c:pt idx="95">
                  <c:v>0.18354849657095404</c:v>
                </c:pt>
                <c:pt idx="96">
                  <c:v>0.187743043005729</c:v>
                </c:pt>
                <c:pt idx="97">
                  <c:v>0.19212520991072599</c:v>
                </c:pt>
                <c:pt idx="98">
                  <c:v>0.19660137456972662</c:v>
                </c:pt>
                <c:pt idx="99">
                  <c:v>0.20101854838786803</c:v>
                </c:pt>
                <c:pt idx="100">
                  <c:v>0.2058744668344053</c:v>
                </c:pt>
                <c:pt idx="101">
                  <c:v>0.21092570836255786</c:v>
                </c:pt>
                <c:pt idx="102">
                  <c:v>0.21607394381969458</c:v>
                </c:pt>
                <c:pt idx="103">
                  <c:v>0.22134238128289407</c:v>
                </c:pt>
                <c:pt idx="104">
                  <c:v>0.22673596656625866</c:v>
                </c:pt>
                <c:pt idx="105">
                  <c:v>0.23244621919483899</c:v>
                </c:pt>
                <c:pt idx="106">
                  <c:v>0.23840175355502846</c:v>
                </c:pt>
                <c:pt idx="107">
                  <c:v>0.24452910715323029</c:v>
                </c:pt>
                <c:pt idx="108">
                  <c:v>0.2508290046779868</c:v>
                </c:pt>
                <c:pt idx="109">
                  <c:v>0.2574419682703924</c:v>
                </c:pt>
                <c:pt idx="110">
                  <c:v>0.26398017382527955</c:v>
                </c:pt>
                <c:pt idx="111">
                  <c:v>0.27047367013621332</c:v>
                </c:pt>
                <c:pt idx="112">
                  <c:v>0.27696275155588618</c:v>
                </c:pt>
                <c:pt idx="113">
                  <c:v>0.28359699210031786</c:v>
                </c:pt>
                <c:pt idx="114">
                  <c:v>0.2903947460384152</c:v>
                </c:pt>
                <c:pt idx="115">
                  <c:v>0.29723956692755532</c:v>
                </c:pt>
                <c:pt idx="116">
                  <c:v>0.30427111852389666</c:v>
                </c:pt>
                <c:pt idx="117">
                  <c:v>0.31148701660448647</c:v>
                </c:pt>
                <c:pt idx="118">
                  <c:v>0.31895799064759672</c:v>
                </c:pt>
                <c:pt idx="119">
                  <c:v>0.32665060364969917</c:v>
                </c:pt>
                <c:pt idx="120">
                  <c:v>0.33478706210333298</c:v>
                </c:pt>
                <c:pt idx="121">
                  <c:v>0.34301025603341107</c:v>
                </c:pt>
                <c:pt idx="122">
                  <c:v>0.3514943070309654</c:v>
                </c:pt>
                <c:pt idx="123">
                  <c:v>0.36024918056294358</c:v>
                </c:pt>
                <c:pt idx="124">
                  <c:v>0.3689685776628554</c:v>
                </c:pt>
                <c:pt idx="125">
                  <c:v>0.37777403470202581</c:v>
                </c:pt>
                <c:pt idx="126">
                  <c:v>0.38689580964731141</c:v>
                </c:pt>
                <c:pt idx="127">
                  <c:v>0.39620496814269746</c:v>
                </c:pt>
                <c:pt idx="128">
                  <c:v>0.40566488128615097</c:v>
                </c:pt>
                <c:pt idx="129">
                  <c:v>0.41528549564251266</c:v>
                </c:pt>
                <c:pt idx="130">
                  <c:v>0.42491953816713524</c:v>
                </c:pt>
                <c:pt idx="131">
                  <c:v>0.43443867428577981</c:v>
                </c:pt>
                <c:pt idx="132">
                  <c:v>0.44396996722228449</c:v>
                </c:pt>
                <c:pt idx="133">
                  <c:v>0.45369887768569989</c:v>
                </c:pt>
                <c:pt idx="134">
                  <c:v>0.46389322709681641</c:v>
                </c:pt>
                <c:pt idx="135">
                  <c:v>0.47417720553532311</c:v>
                </c:pt>
                <c:pt idx="136">
                  <c:v>0.48462936839259002</c:v>
                </c:pt>
                <c:pt idx="137">
                  <c:v>0.49521566280329404</c:v>
                </c:pt>
                <c:pt idx="138">
                  <c:v>0.50601360416078278</c:v>
                </c:pt>
                <c:pt idx="139">
                  <c:v>0.51693548960054791</c:v>
                </c:pt>
                <c:pt idx="140">
                  <c:v>0.52796410656444059</c:v>
                </c:pt>
                <c:pt idx="141">
                  <c:v>0.53905602612491588</c:v>
                </c:pt>
                <c:pt idx="142">
                  <c:v>0.55003388102579109</c:v>
                </c:pt>
                <c:pt idx="143">
                  <c:v>0.5610526092188427</c:v>
                </c:pt>
                <c:pt idx="144">
                  <c:v>0.57235552238345877</c:v>
                </c:pt>
                <c:pt idx="145">
                  <c:v>0.58380713997899902</c:v>
                </c:pt>
                <c:pt idx="146">
                  <c:v>0.59560144015662708</c:v>
                </c:pt>
                <c:pt idx="147">
                  <c:v>0.60785990393359779</c:v>
                </c:pt>
                <c:pt idx="148">
                  <c:v>0.61968559568928039</c:v>
                </c:pt>
                <c:pt idx="149">
                  <c:v>0.63162029612910053</c:v>
                </c:pt>
                <c:pt idx="150">
                  <c:v>0.64360515499918924</c:v>
                </c:pt>
                <c:pt idx="151">
                  <c:v>0.65554419772031158</c:v>
                </c:pt>
                <c:pt idx="152">
                  <c:v>0.66775752999849269</c:v>
                </c:pt>
                <c:pt idx="153">
                  <c:v>0.68057657122959248</c:v>
                </c:pt>
                <c:pt idx="154">
                  <c:v>0.69360956170170329</c:v>
                </c:pt>
                <c:pt idx="155">
                  <c:v>0.70682282376954719</c:v>
                </c:pt>
                <c:pt idx="156">
                  <c:v>0.72048317986434995</c:v>
                </c:pt>
                <c:pt idx="157">
                  <c:v>0.73423545222963582</c:v>
                </c:pt>
                <c:pt idx="158">
                  <c:v>0.74822221445830561</c:v>
                </c:pt>
                <c:pt idx="159">
                  <c:v>0.76218335457276609</c:v>
                </c:pt>
                <c:pt idx="160">
                  <c:v>0.77671227431433121</c:v>
                </c:pt>
                <c:pt idx="161">
                  <c:v>0.79168736599517453</c:v>
                </c:pt>
                <c:pt idx="162">
                  <c:v>0.80688704750960749</c:v>
                </c:pt>
                <c:pt idx="163">
                  <c:v>0.82201465579118616</c:v>
                </c:pt>
                <c:pt idx="164">
                  <c:v>0.83734907313853368</c:v>
                </c:pt>
                <c:pt idx="165">
                  <c:v>0.85279975358100923</c:v>
                </c:pt>
                <c:pt idx="166">
                  <c:v>0.86795388642745286</c:v>
                </c:pt>
                <c:pt idx="167">
                  <c:v>0.88331351909686107</c:v>
                </c:pt>
                <c:pt idx="168">
                  <c:v>0.89884088321059541</c:v>
                </c:pt>
                <c:pt idx="169">
                  <c:v>0.91455492888017431</c:v>
                </c:pt>
                <c:pt idx="170">
                  <c:v>0.92968197656583773</c:v>
                </c:pt>
                <c:pt idx="171">
                  <c:v>0.94539351936720362</c:v>
                </c:pt>
                <c:pt idx="172">
                  <c:v>0.96122400803998642</c:v>
                </c:pt>
                <c:pt idx="173">
                  <c:v>0.97707949488107915</c:v>
                </c:pt>
                <c:pt idx="174">
                  <c:v>0.99309648743578316</c:v>
                </c:pt>
                <c:pt idx="175">
                  <c:v>1.009274985704099</c:v>
                </c:pt>
                <c:pt idx="176">
                  <c:v>1.0256149896860265</c:v>
                </c:pt>
                <c:pt idx="177">
                  <c:v>1.0421164993815655</c:v>
                </c:pt>
                <c:pt idx="178">
                  <c:v>1.058779514790716</c:v>
                </c:pt>
                <c:pt idx="179">
                  <c:v>1.0756040359134782</c:v>
                </c:pt>
                <c:pt idx="180">
                  <c:v>1.0949046656644381</c:v>
                </c:pt>
                <c:pt idx="181">
                  <c:v>1.1139556923848237</c:v>
                </c:pt>
                <c:pt idx="182">
                  <c:v>1.1327430578256392</c:v>
                </c:pt>
                <c:pt idx="183">
                  <c:v>1.1512527065728948</c:v>
                </c:pt>
                <c:pt idx="184">
                  <c:v>1.1694705929049189</c:v>
                </c:pt>
                <c:pt idx="185">
                  <c:v>1.1873826877286118</c:v>
                </c:pt>
                <c:pt idx="186">
                  <c:v>1.2049749855946312</c:v>
                </c:pt>
                <c:pt idx="187">
                  <c:v>1.2222335117915197</c:v>
                </c:pt>
                <c:pt idx="188">
                  <c:v>1.2391443295187701</c:v>
                </c:pt>
                <c:pt idx="189">
                  <c:v>1.2556935471388233</c:v>
                </c:pt>
                <c:pt idx="190">
                  <c:v>1.2718673255080095</c:v>
                </c:pt>
                <c:pt idx="191">
                  <c:v>1.2876518853864232</c:v>
                </c:pt>
                <c:pt idx="192">
                  <c:v>1.3030335149267367</c:v>
                </c:pt>
                <c:pt idx="193">
                  <c:v>1.3179985772419516</c:v>
                </c:pt>
                <c:pt idx="194">
                  <c:v>1.3325335180520868</c:v>
                </c:pt>
                <c:pt idx="195">
                  <c:v>1.3466248734098061</c:v>
                </c:pt>
                <c:pt idx="196">
                  <c:v>1.3602592775049793</c:v>
                </c:pt>
                <c:pt idx="197">
                  <c:v>1.3734234705481858</c:v>
                </c:pt>
                <c:pt idx="198">
                  <c:v>1.3861043067331504</c:v>
                </c:pt>
                <c:pt idx="199">
                  <c:v>1.3982887622781219</c:v>
                </c:pt>
                <c:pt idx="200">
                  <c:v>1.4099639435461846</c:v>
                </c:pt>
                <c:pt idx="201">
                  <c:v>1.4211170952445111</c:v>
                </c:pt>
                <c:pt idx="202">
                  <c:v>1.4317356087025492</c:v>
                </c:pt>
                <c:pt idx="203">
                  <c:v>1.4418070302291488</c:v>
                </c:pt>
                <c:pt idx="204">
                  <c:v>1.4513190695486244</c:v>
                </c:pt>
                <c:pt idx="205">
                  <c:v>1.4602596083157577</c:v>
                </c:pt>
                <c:pt idx="206">
                  <c:v>1.4686167087097342</c:v>
                </c:pt>
                <c:pt idx="207">
                  <c:v>1.4763786221070205</c:v>
                </c:pt>
                <c:pt idx="208">
                  <c:v>1.4835337978331757</c:v>
                </c:pt>
                <c:pt idx="209">
                  <c:v>1.4900708919936072</c:v>
                </c:pt>
                <c:pt idx="210">
                  <c:v>1.4959787763832511</c:v>
                </c:pt>
                <c:pt idx="211">
                  <c:v>1.5012465474752059</c:v>
                </c:pt>
                <c:pt idx="212">
                  <c:v>1.5058635354882921</c:v>
                </c:pt>
                <c:pt idx="213">
                  <c:v>1.509819313533552</c:v>
                </c:pt>
                <c:pt idx="214">
                  <c:v>1.513103706839692</c:v>
                </c:pt>
                <c:pt idx="215">
                  <c:v>1.5157068020574533</c:v>
                </c:pt>
                <c:pt idx="216">
                  <c:v>1.5176189566429299</c:v>
                </c:pt>
                <c:pt idx="217">
                  <c:v>1.5188308083198165</c:v>
                </c:pt>
                <c:pt idx="218">
                  <c:v>1.5193332846205989</c:v>
                </c:pt>
                <c:pt idx="219">
                  <c:v>1.5191176125066772</c:v>
                </c:pt>
                <c:pt idx="220">
                  <c:v>1.5185245338238675</c:v>
                </c:pt>
                <c:pt idx="221">
                  <c:v>1.5144619634036522</c:v>
                </c:pt>
                <c:pt idx="222">
                  <c:v>1.5104232106212625</c:v>
                </c:pt>
                <c:pt idx="223">
                  <c:v>1.5064079901574678</c:v>
                </c:pt>
                <c:pt idx="224">
                  <c:v>1.5024160166930411</c:v>
                </c:pt>
                <c:pt idx="225">
                  <c:v>1.4984470049087524</c:v>
                </c:pt>
                <c:pt idx="226">
                  <c:v>1.4945006694853724</c:v>
                </c:pt>
                <c:pt idx="227">
                  <c:v>1.4905767251036723</c:v>
                </c:pt>
                <c:pt idx="228">
                  <c:v>1.4866748864444232</c:v>
                </c:pt>
                <c:pt idx="229">
                  <c:v>1.482794868188396</c:v>
                </c:pt>
                <c:pt idx="230">
                  <c:v>1.4789363850163615</c:v>
                </c:pt>
                <c:pt idx="231">
                  <c:v>1.4750991516090908</c:v>
                </c:pt>
                <c:pt idx="232">
                  <c:v>1.471282882647355</c:v>
                </c:pt>
                <c:pt idx="233">
                  <c:v>1.4674872928119251</c:v>
                </c:pt>
                <c:pt idx="234">
                  <c:v>1.4637120967835719</c:v>
                </c:pt>
                <c:pt idx="235">
                  <c:v>1.4599570092430665</c:v>
                </c:pt>
                <c:pt idx="236">
                  <c:v>1.4562217448711796</c:v>
                </c:pt>
                <c:pt idx="237">
                  <c:v>1.4525060183486829</c:v>
                </c:pt>
                <c:pt idx="238">
                  <c:v>1.4488095443563462</c:v>
                </c:pt>
                <c:pt idx="239">
                  <c:v>1.4451320375749415</c:v>
                </c:pt>
                <c:pt idx="240">
                  <c:v>1.441473212685239</c:v>
                </c:pt>
                <c:pt idx="241">
                  <c:v>1.4378327843680103</c:v>
                </c:pt>
                <c:pt idx="242">
                  <c:v>1.4342104673040261</c:v>
                </c:pt>
                <c:pt idx="243">
                  <c:v>1.4306059761740573</c:v>
                </c:pt>
                <c:pt idx="244">
                  <c:v>1.4270190256588746</c:v>
                </c:pt>
                <c:pt idx="245">
                  <c:v>1.4234493304392501</c:v>
                </c:pt>
                <c:pt idx="246">
                  <c:v>1.4198966051959538</c:v>
                </c:pt>
                <c:pt idx="247">
                  <c:v>1.4163605646097575</c:v>
                </c:pt>
                <c:pt idx="248">
                  <c:v>1.4128409233614305</c:v>
                </c:pt>
                <c:pt idx="249">
                  <c:v>1.4093373961317455</c:v>
                </c:pt>
                <c:pt idx="250">
                  <c:v>1.4058496976014723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81-4DB7-9C9E-F83683897D54}"/>
            </c:ext>
          </c:extLst>
        </c:ser>
        <c:ser>
          <c:idx val="5"/>
          <c:order val="5"/>
          <c:spPr>
            <a:solidFill>
              <a:srgbClr val="33CC33">
                <a:alpha val="49000"/>
              </a:srgbClr>
            </a:solidFill>
            <a:ln>
              <a:noFill/>
            </a:ln>
            <a:effectLst/>
          </c:spPr>
          <c:val>
            <c:numRef>
              <c:f>'Global warning numerical analys'!$C$96:$IS$96</c:f>
              <c:numCache>
                <c:formatCode>0.00_);[Red]\(0.00\)</c:formatCode>
                <c:ptCount val="251"/>
                <c:pt idx="179">
                  <c:v>1.7987527974818067</c:v>
                </c:pt>
                <c:pt idx="180">
                  <c:v>1.8071452965854717</c:v>
                </c:pt>
                <c:pt idx="181">
                  <c:v>1.8150150004325643</c:v>
                </c:pt>
                <c:pt idx="182">
                  <c:v>1.8223388430042888</c:v>
                </c:pt>
                <c:pt idx="183">
                  <c:v>1.8290937629333748</c:v>
                </c:pt>
                <c:pt idx="184">
                  <c:v>1.8352567147551859</c:v>
                </c:pt>
                <c:pt idx="185">
                  <c:v>1.840804680288352</c:v>
                </c:pt>
                <c:pt idx="186">
                  <c:v>1.8457146801449089</c:v>
                </c:pt>
                <c:pt idx="187">
                  <c:v>1.8499637853699606</c:v>
                </c:pt>
                <c:pt idx="188">
                  <c:v>1.8535291292108576</c:v>
                </c:pt>
                <c:pt idx="189">
                  <c:v>1.8563879190158883</c:v>
                </c:pt>
                <c:pt idx="190">
                  <c:v>1.8585174482624898</c:v>
                </c:pt>
                <c:pt idx="191">
                  <c:v>1.8598951087149755</c:v>
                </c:pt>
                <c:pt idx="192">
                  <c:v>1.8604984027117737</c:v>
                </c:pt>
                <c:pt idx="193">
                  <c:v>1.8603049555821896</c:v>
                </c:pt>
                <c:pt idx="194">
                  <c:v>1.85929252819268</c:v>
                </c:pt>
                <c:pt idx="195">
                  <c:v>1.8574390296226448</c:v>
                </c:pt>
                <c:pt idx="196">
                  <c:v>1.8547225299697354</c:v>
                </c:pt>
                <c:pt idx="197">
                  <c:v>1.8511212732846785</c:v>
                </c:pt>
                <c:pt idx="198">
                  <c:v>1.8466136906356172</c:v>
                </c:pt>
                <c:pt idx="199">
                  <c:v>1.8411784133019677</c:v>
                </c:pt>
                <c:pt idx="200">
                  <c:v>1.8347942860977959</c:v>
                </c:pt>
                <c:pt idx="201">
                  <c:v>1.8274403808247026</c:v>
                </c:pt>
                <c:pt idx="202">
                  <c:v>1.8190960098542328</c:v>
                </c:pt>
                <c:pt idx="203">
                  <c:v>1.8097407398397993</c:v>
                </c:pt>
                <c:pt idx="204">
                  <c:v>1.7993544055581197</c:v>
                </c:pt>
                <c:pt idx="205">
                  <c:v>1.7879171238801723</c:v>
                </c:pt>
                <c:pt idx="206">
                  <c:v>1.7754093078716695</c:v>
                </c:pt>
                <c:pt idx="207">
                  <c:v>1.7618116810230449</c:v>
                </c:pt>
                <c:pt idx="208">
                  <c:v>1.7471052916089571</c:v>
                </c:pt>
                <c:pt idx="209">
                  <c:v>1.7312715271773154</c:v>
                </c:pt>
                <c:pt idx="210">
                  <c:v>1.7142921291678093</c:v>
                </c:pt>
                <c:pt idx="211">
                  <c:v>1.6961492076599707</c:v>
                </c:pt>
                <c:pt idx="212">
                  <c:v>1.6768252562507384</c:v>
                </c:pt>
                <c:pt idx="213">
                  <c:v>1.6563031670615473</c:v>
                </c:pt>
                <c:pt idx="214">
                  <c:v>1.6345662458749319</c:v>
                </c:pt>
                <c:pt idx="215">
                  <c:v>1.6115982274006417</c:v>
                </c:pt>
                <c:pt idx="216">
                  <c:v>1.5873832906712833</c:v>
                </c:pt>
                <c:pt idx="217">
                  <c:v>1.5619060745674664</c:v>
                </c:pt>
                <c:pt idx="218">
                  <c:v>1.535151693472478</c:v>
                </c:pt>
                <c:pt idx="219">
                  <c:v>1.5071057530564631</c:v>
                </c:pt>
                <c:pt idx="220">
                  <c:v>1.4783273242124275</c:v>
                </c:pt>
                <c:pt idx="221">
                  <c:v>1.446121540530432</c:v>
                </c:pt>
                <c:pt idx="222">
                  <c:v>1.4139548355474916</c:v>
                </c:pt>
                <c:pt idx="223">
                  <c:v>1.3818267411271614</c:v>
                </c:pt>
                <c:pt idx="224">
                  <c:v>1.349736789132999</c:v>
                </c:pt>
                <c:pt idx="225">
                  <c:v>1.317684511428558</c:v>
                </c:pt>
                <c:pt idx="226">
                  <c:v>1.2856694398773949</c:v>
                </c:pt>
                <c:pt idx="227">
                  <c:v>1.2536911063430649</c:v>
                </c:pt>
                <c:pt idx="228">
                  <c:v>1.2217490426891233</c:v>
                </c:pt>
                <c:pt idx="229">
                  <c:v>1.1898427807791265</c:v>
                </c:pt>
                <c:pt idx="230">
                  <c:v>1.1579718524766291</c:v>
                </c:pt>
                <c:pt idx="231">
                  <c:v>1.1261357896451871</c:v>
                </c:pt>
                <c:pt idx="232">
                  <c:v>1.0943341241483562</c:v>
                </c:pt>
                <c:pt idx="233">
                  <c:v>1.0625663878496927</c:v>
                </c:pt>
                <c:pt idx="234">
                  <c:v>1.0308321126127511</c:v>
                </c:pt>
                <c:pt idx="235">
                  <c:v>0.99913083030108718</c:v>
                </c:pt>
                <c:pt idx="236">
                  <c:v>0.96746207277825647</c:v>
                </c:pt>
                <c:pt idx="237">
                  <c:v>0.93582537190781578</c:v>
                </c:pt>
                <c:pt idx="238">
                  <c:v>0.90422025955331853</c:v>
                </c:pt>
                <c:pt idx="239">
                  <c:v>0.8726462675783222</c:v>
                </c:pt>
                <c:pt idx="240">
                  <c:v>0.84110292784638097</c:v>
                </c:pt>
                <c:pt idx="241">
                  <c:v>0.80958977222105122</c:v>
                </c:pt>
                <c:pt idx="242">
                  <c:v>0.77810633256588846</c:v>
                </c:pt>
                <c:pt idx="243">
                  <c:v>0.7466521407444483</c:v>
                </c:pt>
                <c:pt idx="244">
                  <c:v>0.71522672862028558</c:v>
                </c:pt>
                <c:pt idx="245">
                  <c:v>0.68382962805695768</c:v>
                </c:pt>
                <c:pt idx="246">
                  <c:v>0.65246037091801812</c:v>
                </c:pt>
                <c:pt idx="247">
                  <c:v>0.6211184890670246</c:v>
                </c:pt>
                <c:pt idx="248">
                  <c:v>0.5898035143675302</c:v>
                </c:pt>
                <c:pt idx="249">
                  <c:v>0.55851497868309263</c:v>
                </c:pt>
                <c:pt idx="250">
                  <c:v>0.52725241387726585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81-4DB7-9C9E-F83683897D54}"/>
            </c:ext>
          </c:extLst>
        </c:ser>
        <c:ser>
          <c:idx val="6"/>
          <c:order val="6"/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'Global warning numerical analys'!$C$97:$IS$97</c:f>
              <c:numCache>
                <c:formatCode>0.00_);[Red]\(0.00\)</c:formatCode>
                <c:ptCount val="251"/>
                <c:pt idx="179">
                  <c:v>1.0756040359134782</c:v>
                </c:pt>
                <c:pt idx="180">
                  <c:v>1.0807190860285245</c:v>
                </c:pt>
                <c:pt idx="181">
                  <c:v>1.0855155035283932</c:v>
                </c:pt>
                <c:pt idx="182">
                  <c:v>1.0899792301640885</c:v>
                </c:pt>
                <c:pt idx="183">
                  <c:v>1.094096210521621</c:v>
                </c:pt>
                <c:pt idx="184">
                  <c:v>1.0978523988793196</c:v>
                </c:pt>
                <c:pt idx="185">
                  <c:v>1.1012337661440836</c:v>
                </c:pt>
                <c:pt idx="186">
                  <c:v>1.1042263068665714</c:v>
                </c:pt>
                <c:pt idx="187">
                  <c:v>1.1068160463353254</c:v>
                </c:pt>
                <c:pt idx="188">
                  <c:v>1.1089890477498376</c:v>
                </c:pt>
                <c:pt idx="189">
                  <c:v>1.1107314194725504</c:v>
                </c:pt>
                <c:pt idx="190">
                  <c:v>1.1120293223597923</c:v>
                </c:pt>
                <c:pt idx="191">
                  <c:v>1.1128689771716593</c:v>
                </c:pt>
                <c:pt idx="192">
                  <c:v>1.1132366720608233</c:v>
                </c:pt>
                <c:pt idx="193">
                  <c:v>1.1131187701402854</c:v>
                </c:pt>
                <c:pt idx="194">
                  <c:v>1.1125017171300651</c:v>
                </c:pt>
                <c:pt idx="195">
                  <c:v>1.1113720490828256</c:v>
                </c:pt>
                <c:pt idx="196">
                  <c:v>1.1097164001884372</c:v>
                </c:pt>
                <c:pt idx="197">
                  <c:v>1.1075215106574787</c:v>
                </c:pt>
                <c:pt idx="198">
                  <c:v>1.104774234683676</c:v>
                </c:pt>
                <c:pt idx="199">
                  <c:v>1.1014615484852766</c:v>
                </c:pt>
                <c:pt idx="200">
                  <c:v>1.0975705584253657</c:v>
                </c:pt>
                <c:pt idx="201">
                  <c:v>1.0930885092111158</c:v>
                </c:pt>
                <c:pt idx="202">
                  <c:v>1.0880027921719742</c:v>
                </c:pt>
                <c:pt idx="203">
                  <c:v>1.0823009536167911</c:v>
                </c:pt>
                <c:pt idx="204">
                  <c:v>1.0759707032698815</c:v>
                </c:pt>
                <c:pt idx="205">
                  <c:v>1.0689999227860261</c:v>
                </c:pt>
                <c:pt idx="206">
                  <c:v>1.0613766743444111</c:v>
                </c:pt>
                <c:pt idx="207">
                  <c:v>1.0530892093215027</c:v>
                </c:pt>
                <c:pt idx="208">
                  <c:v>1.0441259770428606</c:v>
                </c:pt>
                <c:pt idx="209">
                  <c:v>1.0344756336138909</c:v>
                </c:pt>
                <c:pt idx="210">
                  <c:v>1.0241270508295317</c:v>
                </c:pt>
                <c:pt idx="211">
                  <c:v>1.0130693251628802</c:v>
                </c:pt>
                <c:pt idx="212">
                  <c:v>1.0012917868327567</c:v>
                </c:pt>
                <c:pt idx="213">
                  <c:v>0.98878400895020435</c:v>
                </c:pt>
                <c:pt idx="214">
                  <c:v>0.97553581674392864</c:v>
                </c:pt>
                <c:pt idx="215">
                  <c:v>0.96153729686467149</c:v>
                </c:pt>
                <c:pt idx="216">
                  <c:v>0.94677880676852688</c:v>
                </c:pt>
                <c:pt idx="217">
                  <c:v>0.93125098417918906</c:v>
                </c:pt>
                <c:pt idx="218">
                  <c:v>0.91494475662914376</c:v>
                </c:pt>
                <c:pt idx="219">
                  <c:v>0.89785135107979175</c:v>
                </c:pt>
                <c:pt idx="220">
                  <c:v>0.8803115093769488</c:v>
                </c:pt>
                <c:pt idx="221">
                  <c:v>0.86068276762875995</c:v>
                </c:pt>
                <c:pt idx="222">
                  <c:v>0.84107784351839632</c:v>
                </c:pt>
                <c:pt idx="223">
                  <c:v>0.82149645172662811</c:v>
                </c:pt>
                <c:pt idx="224">
                  <c:v>0.80193830693422785</c:v>
                </c:pt>
                <c:pt idx="225">
                  <c:v>0.78240312382196542</c:v>
                </c:pt>
                <c:pt idx="226">
                  <c:v>0.76289061707061179</c:v>
                </c:pt>
                <c:pt idx="227">
                  <c:v>0.74340050136093827</c:v>
                </c:pt>
                <c:pt idx="228">
                  <c:v>0.7239324913737154</c:v>
                </c:pt>
                <c:pt idx="229">
                  <c:v>0.70448630178971472</c:v>
                </c:pt>
                <c:pt idx="230">
                  <c:v>0.68506164728970642</c:v>
                </c:pt>
                <c:pt idx="231">
                  <c:v>0.66565824255446226</c:v>
                </c:pt>
                <c:pt idx="232">
                  <c:v>0.64627580226475267</c:v>
                </c:pt>
                <c:pt idx="233">
                  <c:v>0.62691404110134918</c:v>
                </c:pt>
                <c:pt idx="234">
                  <c:v>0.60757267374502244</c:v>
                </c:pt>
                <c:pt idx="235">
                  <c:v>0.58825141487654331</c:v>
                </c:pt>
                <c:pt idx="236">
                  <c:v>0.56894997917668277</c:v>
                </c:pt>
                <c:pt idx="237">
                  <c:v>0.54966808132621237</c:v>
                </c:pt>
                <c:pt idx="238">
                  <c:v>0.53040543600590195</c:v>
                </c:pt>
                <c:pt idx="239">
                  <c:v>0.51116175789652374</c:v>
                </c:pt>
                <c:pt idx="240">
                  <c:v>0.49193676167884776</c:v>
                </c:pt>
                <c:pt idx="241">
                  <c:v>0.47273016203364521</c:v>
                </c:pt>
                <c:pt idx="242">
                  <c:v>0.45354167364168746</c:v>
                </c:pt>
                <c:pt idx="243">
                  <c:v>0.43437101118374516</c:v>
                </c:pt>
                <c:pt idx="244">
                  <c:v>0.41521788934058895</c:v>
                </c:pt>
                <c:pt idx="245">
                  <c:v>0.39608202279299098</c:v>
                </c:pt>
                <c:pt idx="246">
                  <c:v>0.37696312622172079</c:v>
                </c:pt>
                <c:pt idx="247">
                  <c:v>0.35786091430755074</c:v>
                </c:pt>
                <c:pt idx="248">
                  <c:v>0.33877510173125025</c:v>
                </c:pt>
                <c:pt idx="249">
                  <c:v>0.31970540317359158</c:v>
                </c:pt>
                <c:pt idx="250">
                  <c:v>0.30065153331534483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381-4DB7-9C9E-F8368389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16224"/>
        <c:axId val="667714304"/>
      </c:areaChart>
      <c:lineChart>
        <c:grouping val="standard"/>
        <c:varyColors val="0"/>
        <c:ser>
          <c:idx val="0"/>
          <c:order val="0"/>
          <c:tx>
            <c:v>Scenario 1: Achieve carbon neutrality by 2070 (SSP 1-2.6)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analys'!$C$89:$IS$89</c:f>
              <c:numCache>
                <c:formatCode>0.00_);[Red]\(0.00\)</c:formatCode>
                <c:ptCount val="251"/>
                <c:pt idx="0">
                  <c:v>-5.1412142422482668E-2</c:v>
                </c:pt>
                <c:pt idx="1">
                  <c:v>-4.9787355943120296E-2</c:v>
                </c:pt>
                <c:pt idx="2">
                  <c:v>-4.8137672055179714E-2</c:v>
                </c:pt>
                <c:pt idx="3">
                  <c:v>-4.6458379557807808E-2</c:v>
                </c:pt>
                <c:pt idx="4">
                  <c:v>-4.47459354380014E-2</c:v>
                </c:pt>
                <c:pt idx="5">
                  <c:v>-4.3024489838404789E-2</c:v>
                </c:pt>
                <c:pt idx="6">
                  <c:v>-4.1286909596565058E-2</c:v>
                </c:pt>
                <c:pt idx="7">
                  <c:v>-3.9530437972159285E-2</c:v>
                </c:pt>
                <c:pt idx="8">
                  <c:v>-3.7762097346824064E-2</c:v>
                </c:pt>
                <c:pt idx="9">
                  <c:v>-3.5965025310107257E-2</c:v>
                </c:pt>
                <c:pt idx="10">
                  <c:v>-3.4210582548616086E-2</c:v>
                </c:pt>
                <c:pt idx="11">
                  <c:v>-3.2485281919700862E-2</c:v>
                </c:pt>
                <c:pt idx="12">
                  <c:v>-3.0764306148248766E-2</c:v>
                </c:pt>
                <c:pt idx="13">
                  <c:v>-2.9035049330034309E-2</c:v>
                </c:pt>
                <c:pt idx="14">
                  <c:v>-2.7300710488940602E-2</c:v>
                </c:pt>
                <c:pt idx="15">
                  <c:v>-2.5570672617019785E-2</c:v>
                </c:pt>
                <c:pt idx="16">
                  <c:v>-2.3824625926818364E-2</c:v>
                </c:pt>
                <c:pt idx="17">
                  <c:v>-2.2059124122031554E-2</c:v>
                </c:pt>
                <c:pt idx="18">
                  <c:v>-2.029627451240848E-2</c:v>
                </c:pt>
                <c:pt idx="19">
                  <c:v>-1.8523904477754545E-2</c:v>
                </c:pt>
                <c:pt idx="20">
                  <c:v>-1.6659129249730023E-2</c:v>
                </c:pt>
                <c:pt idx="21">
                  <c:v>-1.4737604857847524E-2</c:v>
                </c:pt>
                <c:pt idx="22">
                  <c:v>-1.276545412995949E-2</c:v>
                </c:pt>
                <c:pt idx="23">
                  <c:v>-1.0744658649445182E-2</c:v>
                </c:pt>
                <c:pt idx="24">
                  <c:v>-8.7124038838090542E-3</c:v>
                </c:pt>
                <c:pt idx="25">
                  <c:v>-6.6416582331764659E-3</c:v>
                </c:pt>
                <c:pt idx="26">
                  <c:v>-4.5477411895412934E-3</c:v>
                </c:pt>
                <c:pt idx="27">
                  <c:v>-2.4185046874915031E-3</c:v>
                </c:pt>
                <c:pt idx="28">
                  <c:v>-2.5793613979776392E-4</c:v>
                </c:pt>
                <c:pt idx="29">
                  <c:v>1.9417125436606633E-3</c:v>
                </c:pt>
                <c:pt idx="30">
                  <c:v>4.2044852169453931E-3</c:v>
                </c:pt>
                <c:pt idx="31">
                  <c:v>6.47289235241396E-3</c:v>
                </c:pt>
                <c:pt idx="32">
                  <c:v>8.7926765314829611E-3</c:v>
                </c:pt>
                <c:pt idx="33">
                  <c:v>1.1169580372603634E-2</c:v>
                </c:pt>
                <c:pt idx="34">
                  <c:v>1.3558560015552175E-2</c:v>
                </c:pt>
                <c:pt idx="35">
                  <c:v>1.5953209678238885E-2</c:v>
                </c:pt>
                <c:pt idx="36">
                  <c:v>1.8377414167814445E-2</c:v>
                </c:pt>
                <c:pt idx="37">
                  <c:v>2.0850237736882167E-2</c:v>
                </c:pt>
                <c:pt idx="38">
                  <c:v>2.3380152485809359E-2</c:v>
                </c:pt>
                <c:pt idx="39">
                  <c:v>2.5912507327187119E-2</c:v>
                </c:pt>
                <c:pt idx="40">
                  <c:v>2.8597638802433024E-2</c:v>
                </c:pt>
                <c:pt idx="41">
                  <c:v>3.1354458528323921E-2</c:v>
                </c:pt>
                <c:pt idx="42">
                  <c:v>3.4137378263487304E-2</c:v>
                </c:pt>
                <c:pt idx="43">
                  <c:v>3.6947036918018573E-2</c:v>
                </c:pt>
                <c:pt idx="44">
                  <c:v>3.9796998153159145E-2</c:v>
                </c:pt>
                <c:pt idx="45">
                  <c:v>4.2703746771915845E-2</c:v>
                </c:pt>
                <c:pt idx="46">
                  <c:v>4.5652284603144487E-2</c:v>
                </c:pt>
                <c:pt idx="47">
                  <c:v>4.8642803675712852E-2</c:v>
                </c:pt>
                <c:pt idx="48">
                  <c:v>5.1687652819845366E-2</c:v>
                </c:pt>
                <c:pt idx="49">
                  <c:v>5.4826979361092314E-2</c:v>
                </c:pt>
                <c:pt idx="50">
                  <c:v>5.8044221590009236E-2</c:v>
                </c:pt>
                <c:pt idx="51">
                  <c:v>6.1310129428620498E-2</c:v>
                </c:pt>
                <c:pt idx="52">
                  <c:v>6.4628722104350556E-2</c:v>
                </c:pt>
                <c:pt idx="53">
                  <c:v>6.8035640987646195E-2</c:v>
                </c:pt>
                <c:pt idx="54">
                  <c:v>7.1492489372266738E-2</c:v>
                </c:pt>
                <c:pt idx="55">
                  <c:v>7.5021820153859248E-2</c:v>
                </c:pt>
                <c:pt idx="56">
                  <c:v>7.8615409204859821E-2</c:v>
                </c:pt>
                <c:pt idx="57">
                  <c:v>8.2378940844135884E-2</c:v>
                </c:pt>
                <c:pt idx="58">
                  <c:v>8.6116351270646041E-2</c:v>
                </c:pt>
                <c:pt idx="59">
                  <c:v>8.9924573224203608E-2</c:v>
                </c:pt>
                <c:pt idx="60">
                  <c:v>9.376006761482919E-2</c:v>
                </c:pt>
                <c:pt idx="61">
                  <c:v>9.7609882771864442E-2</c:v>
                </c:pt>
                <c:pt idx="62">
                  <c:v>0.10150787539132394</c:v>
                </c:pt>
                <c:pt idx="63">
                  <c:v>0.10552204183077091</c:v>
                </c:pt>
                <c:pt idx="64">
                  <c:v>0.10940540885959779</c:v>
                </c:pt>
                <c:pt idx="65">
                  <c:v>0.11326069445015813</c:v>
                </c:pt>
                <c:pt idx="66">
                  <c:v>0.11721193719013911</c:v>
                </c:pt>
                <c:pt idx="67">
                  <c:v>0.12123112340132819</c:v>
                </c:pt>
                <c:pt idx="68">
                  <c:v>0.12524249768598664</c:v>
                </c:pt>
                <c:pt idx="69">
                  <c:v>0.12905388291006734</c:v>
                </c:pt>
                <c:pt idx="70">
                  <c:v>0.13315116805289801</c:v>
                </c:pt>
                <c:pt idx="71">
                  <c:v>0.13711816461947643</c:v>
                </c:pt>
                <c:pt idx="72">
                  <c:v>0.14118606821589427</c:v>
                </c:pt>
                <c:pt idx="73">
                  <c:v>0.14544830370854622</c:v>
                </c:pt>
                <c:pt idx="74">
                  <c:v>0.14973468635780623</c:v>
                </c:pt>
                <c:pt idx="75">
                  <c:v>0.15407258988874967</c:v>
                </c:pt>
                <c:pt idx="76">
                  <c:v>0.15838451970883524</c:v>
                </c:pt>
                <c:pt idx="77">
                  <c:v>0.16285511333853245</c:v>
                </c:pt>
                <c:pt idx="78">
                  <c:v>0.16733048265692305</c:v>
                </c:pt>
                <c:pt idx="79">
                  <c:v>0.17194492978555423</c:v>
                </c:pt>
                <c:pt idx="80">
                  <c:v>0.17646435924784104</c:v>
                </c:pt>
                <c:pt idx="81">
                  <c:v>0.18084830108322655</c:v>
                </c:pt>
                <c:pt idx="82">
                  <c:v>0.18512235117295908</c:v>
                </c:pt>
                <c:pt idx="83">
                  <c:v>0.18948527214887986</c:v>
                </c:pt>
                <c:pt idx="84">
                  <c:v>0.19400292055913934</c:v>
                </c:pt>
                <c:pt idx="85">
                  <c:v>0.19860983058954235</c:v>
                </c:pt>
                <c:pt idx="86">
                  <c:v>0.2033966938138882</c:v>
                </c:pt>
                <c:pt idx="87">
                  <c:v>0.208312220047213</c:v>
                </c:pt>
                <c:pt idx="88">
                  <c:v>0.21314171924183173</c:v>
                </c:pt>
                <c:pt idx="89">
                  <c:v>0.21808787391576279</c:v>
                </c:pt>
                <c:pt idx="90">
                  <c:v>0.22326597070108978</c:v>
                </c:pt>
                <c:pt idx="91">
                  <c:v>0.22857658912452605</c:v>
                </c:pt>
                <c:pt idx="92">
                  <c:v>0.23392439440116836</c:v>
                </c:pt>
                <c:pt idx="93">
                  <c:v>0.23934316528131766</c:v>
                </c:pt>
                <c:pt idx="94">
                  <c:v>0.24483277943915488</c:v>
                </c:pt>
                <c:pt idx="95">
                  <c:v>0.25000015368827089</c:v>
                </c:pt>
                <c:pt idx="96">
                  <c:v>0.25537304014839751</c:v>
                </c:pt>
                <c:pt idx="97">
                  <c:v>0.26098625378090717</c:v>
                </c:pt>
                <c:pt idx="98">
                  <c:v>0.26671987119666779</c:v>
                </c:pt>
                <c:pt idx="99">
                  <c:v>0.27237792595147015</c:v>
                </c:pt>
                <c:pt idx="100">
                  <c:v>0.27859797831674549</c:v>
                </c:pt>
                <c:pt idx="101">
                  <c:v>0.28506822429815554</c:v>
                </c:pt>
                <c:pt idx="102">
                  <c:v>0.29166271192901622</c:v>
                </c:pt>
                <c:pt idx="103">
                  <c:v>0.29841116894390857</c:v>
                </c:pt>
                <c:pt idx="104">
                  <c:v>0.30531993054451362</c:v>
                </c:pt>
                <c:pt idx="105">
                  <c:v>0.31263431828799987</c:v>
                </c:pt>
                <c:pt idx="106">
                  <c:v>0.32026289277734105</c:v>
                </c:pt>
                <c:pt idx="107">
                  <c:v>0.32811155429441241</c:v>
                </c:pt>
                <c:pt idx="108">
                  <c:v>0.33618123110865084</c:v>
                </c:pt>
                <c:pt idx="109">
                  <c:v>0.34465192111040616</c:v>
                </c:pt>
                <c:pt idx="110">
                  <c:v>0.35302685190343308</c:v>
                </c:pt>
                <c:pt idx="111">
                  <c:v>0.36134451364598819</c:v>
                </c:pt>
                <c:pt idx="112">
                  <c:v>0.36965652025756607</c:v>
                </c:pt>
                <c:pt idx="113">
                  <c:v>0.37815446437349831</c:v>
                </c:pt>
                <c:pt idx="114">
                  <c:v>0.38686185637909792</c:v>
                </c:pt>
                <c:pt idx="115">
                  <c:v>0.39562953747385415</c:v>
                </c:pt>
                <c:pt idx="116">
                  <c:v>0.40463640602403894</c:v>
                </c:pt>
                <c:pt idx="117">
                  <c:v>0.41387940802621731</c:v>
                </c:pt>
                <c:pt idx="118">
                  <c:v>0.42344914241928494</c:v>
                </c:pt>
                <c:pt idx="119">
                  <c:v>0.43330277901258402</c:v>
                </c:pt>
                <c:pt idx="120">
                  <c:v>0.44372494697250497</c:v>
                </c:pt>
                <c:pt idx="121">
                  <c:v>0.45425821630518376</c:v>
                </c:pt>
                <c:pt idx="122">
                  <c:v>0.46512562317279421</c:v>
                </c:pt>
                <c:pt idx="123">
                  <c:v>0.47633993256036228</c:v>
                </c:pt>
                <c:pt idx="124">
                  <c:v>0.48750879940856001</c:v>
                </c:pt>
                <c:pt idx="125">
                  <c:v>0.49878790231912867</c:v>
                </c:pt>
                <c:pt idx="126">
                  <c:v>0.510472183768376</c:v>
                </c:pt>
                <c:pt idx="127">
                  <c:v>0.52239648891383006</c:v>
                </c:pt>
                <c:pt idx="128">
                  <c:v>0.53451389899208146</c:v>
                </c:pt>
                <c:pt idx="129">
                  <c:v>0.54683715477603356</c:v>
                </c:pt>
                <c:pt idx="130">
                  <c:v>0.55917761099501606</c:v>
                </c:pt>
                <c:pt idx="131">
                  <c:v>0.57137088108017886</c:v>
                </c:pt>
                <c:pt idx="132">
                  <c:v>0.58357972309977968</c:v>
                </c:pt>
                <c:pt idx="133">
                  <c:v>0.59604169774078131</c:v>
                </c:pt>
                <c:pt idx="134">
                  <c:v>0.60909986333091315</c:v>
                </c:pt>
                <c:pt idx="135">
                  <c:v>0.62227283670662725</c:v>
                </c:pt>
                <c:pt idx="136">
                  <c:v>0.63566124119042722</c:v>
                </c:pt>
                <c:pt idx="137">
                  <c:v>0.64922145772078454</c:v>
                </c:pt>
                <c:pt idx="138">
                  <c:v>0.66305277746394187</c:v>
                </c:pt>
                <c:pt idx="139">
                  <c:v>0.67704285989856794</c:v>
                </c:pt>
                <c:pt idx="140">
                  <c:v>0.69116965708168276</c:v>
                </c:pt>
                <c:pt idx="141">
                  <c:v>0.70537753994816221</c:v>
                </c:pt>
                <c:pt idx="142">
                  <c:v>0.71943931489220625</c:v>
                </c:pt>
                <c:pt idx="143">
                  <c:v>0.73355344533201849</c:v>
                </c:pt>
                <c:pt idx="144">
                  <c:v>0.74803159453038603</c:v>
                </c:pt>
                <c:pt idx="145">
                  <c:v>0.76270022249347791</c:v>
                </c:pt>
                <c:pt idx="146">
                  <c:v>0.77780780008653583</c:v>
                </c:pt>
                <c:pt idx="147">
                  <c:v>0.79350993500705991</c:v>
                </c:pt>
                <c:pt idx="148">
                  <c:v>0.80865772276045667</c:v>
                </c:pt>
                <c:pt idx="149">
                  <c:v>0.82394514212650738</c:v>
                </c:pt>
                <c:pt idx="150">
                  <c:v>0.83929681052521077</c:v>
                </c:pt>
                <c:pt idx="151">
                  <c:v>0.85458979201455132</c:v>
                </c:pt>
                <c:pt idx="152">
                  <c:v>0.87023411700912912</c:v>
                </c:pt>
                <c:pt idx="153">
                  <c:v>0.88665430787681643</c:v>
                </c:pt>
                <c:pt idx="154">
                  <c:v>0.90334855101643763</c:v>
                </c:pt>
                <c:pt idx="155">
                  <c:v>0.92027370799404351</c:v>
                </c:pt>
                <c:pt idx="156">
                  <c:v>0.93777155750973551</c:v>
                </c:pt>
                <c:pt idx="157">
                  <c:v>0.95538714459081719</c:v>
                </c:pt>
                <c:pt idx="158">
                  <c:v>0.97330309487721867</c:v>
                </c:pt>
                <c:pt idx="159">
                  <c:v>0.99118622523597011</c:v>
                </c:pt>
                <c:pt idx="160">
                  <c:v>1.0097966369630991</c:v>
                </c:pt>
                <c:pt idx="161">
                  <c:v>1.0289785601059944</c:v>
                </c:pt>
                <c:pt idx="162">
                  <c:v>1.0484481652890674</c:v>
                </c:pt>
                <c:pt idx="163">
                  <c:v>1.0678254502885489</c:v>
                </c:pt>
                <c:pt idx="164">
                  <c:v>1.0874676415530056</c:v>
                </c:pt>
                <c:pt idx="165">
                  <c:v>1.1072587567641488</c:v>
                </c:pt>
                <c:pt idx="166">
                  <c:v>1.1266700176601048</c:v>
                </c:pt>
                <c:pt idx="167">
                  <c:v>1.1463445077832328</c:v>
                </c:pt>
                <c:pt idx="168">
                  <c:v>1.1662338487895665</c:v>
                </c:pt>
                <c:pt idx="169">
                  <c:v>1.1863623142922788</c:v>
                </c:pt>
                <c:pt idx="170">
                  <c:v>1.2057388812121661</c:v>
                </c:pt>
                <c:pt idx="171">
                  <c:v>1.2258641407361293</c:v>
                </c:pt>
                <c:pt idx="172">
                  <c:v>1.2461417606337251</c:v>
                </c:pt>
                <c:pt idx="173">
                  <c:v>1.2664514012329939</c:v>
                </c:pt>
                <c:pt idx="174">
                  <c:v>1.2869679180405462</c:v>
                </c:pt>
                <c:pt idx="175">
                  <c:v>1.3076913110563828</c:v>
                </c:pt>
                <c:pt idx="176">
                  <c:v>1.3286215802805033</c:v>
                </c:pt>
                <c:pt idx="177">
                  <c:v>1.3497587257129073</c:v>
                </c:pt>
                <c:pt idx="178">
                  <c:v>1.3711027473535953</c:v>
                </c:pt>
                <c:pt idx="179">
                  <c:v>1.3926536452025668</c:v>
                </c:pt>
                <c:pt idx="180">
                  <c:v>1.4173762448622405</c:v>
                </c:pt>
                <c:pt idx="181">
                  <c:v>1.4417791225295042</c:v>
                </c:pt>
                <c:pt idx="182">
                  <c:v>1.4658442706851054</c:v>
                </c:pt>
                <c:pt idx="183">
                  <c:v>1.4895536854412126</c:v>
                </c:pt>
                <c:pt idx="184">
                  <c:v>1.5128893753250967</c:v>
                </c:pt>
                <c:pt idx="185">
                  <c:v>1.5358333701639302</c:v>
                </c:pt>
                <c:pt idx="186">
                  <c:v>1.558367730070694</c:v>
                </c:pt>
                <c:pt idx="187">
                  <c:v>1.5804745545311985</c:v>
                </c:pt>
                <c:pt idx="188">
                  <c:v>1.6021359915922206</c:v>
                </c:pt>
                <c:pt idx="189">
                  <c:v>1.6233342471507493</c:v>
                </c:pt>
                <c:pt idx="190">
                  <c:v>1.6440515943443443</c:v>
                </c:pt>
                <c:pt idx="191">
                  <c:v>1.664270383042612</c:v>
                </c:pt>
                <c:pt idx="192">
                  <c:v>1.6839730494397882</c:v>
                </c:pt>
                <c:pt idx="193">
                  <c:v>1.7031421257484363</c:v>
                </c:pt>
                <c:pt idx="194">
                  <c:v>1.7217602499942606</c:v>
                </c:pt>
                <c:pt idx="195">
                  <c:v>1.7398101759120281</c:v>
                </c:pt>
                <c:pt idx="196">
                  <c:v>1.7572747829426048</c:v>
                </c:pt>
                <c:pt idx="197">
                  <c:v>1.7741370863311072</c:v>
                </c:pt>
                <c:pt idx="198">
                  <c:v>1.7903802473261621</c:v>
                </c:pt>
                <c:pt idx="199">
                  <c:v>1.8059875834802803</c:v>
                </c:pt>
                <c:pt idx="200">
                  <c:v>1.8209425790513487</c:v>
                </c:pt>
                <c:pt idx="201">
                  <c:v>1.8352288955052261</c:v>
                </c:pt>
                <c:pt idx="202">
                  <c:v>1.8488303821194578</c:v>
                </c:pt>
                <c:pt idx="203">
                  <c:v>1.8617310866881027</c:v>
                </c:pt>
                <c:pt idx="204">
                  <c:v>1.8739152663276699</c:v>
                </c:pt>
                <c:pt idx="205">
                  <c:v>1.885367398384171</c:v>
                </c:pt>
                <c:pt idx="206">
                  <c:v>1.8960721914412835</c:v>
                </c:pt>
                <c:pt idx="207">
                  <c:v>1.9060145964296291</c:v>
                </c:pt>
                <c:pt idx="208">
                  <c:v>1.9151798178371615</c:v>
                </c:pt>
                <c:pt idx="209">
                  <c:v>1.9235533250206713</c:v>
                </c:pt>
                <c:pt idx="210">
                  <c:v>1.931120863618397</c:v>
                </c:pt>
                <c:pt idx="211">
                  <c:v>1.9378684670637574</c:v>
                </c:pt>
                <c:pt idx="212">
                  <c:v>1.9437824682001899</c:v>
                </c:pt>
                <c:pt idx="213">
                  <c:v>1.9488495109971029</c:v>
                </c:pt>
                <c:pt idx="214">
                  <c:v>1.9530565623669456</c:v>
                </c:pt>
                <c:pt idx="215">
                  <c:v>1.9563909240833826</c:v>
                </c:pt>
                <c:pt idx="216">
                  <c:v>1.9588402448005886</c:v>
                </c:pt>
                <c:pt idx="217">
                  <c:v>1.9603925321736511</c:v>
                </c:pt>
                <c:pt idx="218">
                  <c:v>1.9610361650800905</c:v>
                </c:pt>
                <c:pt idx="219">
                  <c:v>1.9607599059424849</c:v>
                </c:pt>
                <c:pt idx="220">
                  <c:v>1.9600002184591756</c:v>
                </c:pt>
                <c:pt idx="221">
                  <c:v>1.954796382968615</c:v>
                </c:pt>
                <c:pt idx="222">
                  <c:v>1.949623056012356</c:v>
                </c:pt>
                <c:pt idx="223">
                  <c:v>1.9444798721187433</c:v>
                </c:pt>
                <c:pt idx="224">
                  <c:v>1.9393664658161249</c:v>
                </c:pt>
                <c:pt idx="225">
                  <c:v>1.9342824716328464</c:v>
                </c:pt>
                <c:pt idx="226">
                  <c:v>1.9292275240972532</c:v>
                </c:pt>
                <c:pt idx="227">
                  <c:v>1.9242012577376923</c:v>
                </c:pt>
                <c:pt idx="228">
                  <c:v>1.9192033070825092</c:v>
                </c:pt>
                <c:pt idx="229">
                  <c:v>1.9142333066600512</c:v>
                </c:pt>
                <c:pt idx="230">
                  <c:v>1.909290890998663</c:v>
                </c:pt>
                <c:pt idx="231">
                  <c:v>1.9043756946266919</c:v>
                </c:pt>
                <c:pt idx="232">
                  <c:v>1.8994873520724838</c:v>
                </c:pt>
                <c:pt idx="233">
                  <c:v>1.8946254978643853</c:v>
                </c:pt>
                <c:pt idx="234">
                  <c:v>1.8897897665307419</c:v>
                </c:pt>
                <c:pt idx="235">
                  <c:v>1.8849797925999003</c:v>
                </c:pt>
                <c:pt idx="236">
                  <c:v>1.8801952106002062</c:v>
                </c:pt>
                <c:pt idx="237">
                  <c:v>1.8754356550600069</c:v>
                </c:pt>
                <c:pt idx="238">
                  <c:v>1.8707007605076471</c:v>
                </c:pt>
                <c:pt idx="239">
                  <c:v>1.8659901614714742</c:v>
                </c:pt>
                <c:pt idx="240">
                  <c:v>1.8613034924798335</c:v>
                </c:pt>
                <c:pt idx="241">
                  <c:v>1.856640388061072</c:v>
                </c:pt>
                <c:pt idx="242">
                  <c:v>1.8520004827435355</c:v>
                </c:pt>
                <c:pt idx="243">
                  <c:v>1.8473834110555698</c:v>
                </c:pt>
                <c:pt idx="244">
                  <c:v>1.8427888075255217</c:v>
                </c:pt>
                <c:pt idx="245">
                  <c:v>1.8382163066817376</c:v>
                </c:pt>
                <c:pt idx="246">
                  <c:v>1.833665543052563</c:v>
                </c:pt>
                <c:pt idx="247">
                  <c:v>1.8291361511663455</c:v>
                </c:pt>
                <c:pt idx="248">
                  <c:v>1.8246277655514289</c:v>
                </c:pt>
                <c:pt idx="249">
                  <c:v>1.8201400207361615</c:v>
                </c:pt>
                <c:pt idx="250">
                  <c:v>1.815672551248888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381-4DB7-9C9E-F83683897D54}"/>
            </c:ext>
          </c:extLst>
        </c:ser>
        <c:ser>
          <c:idx val="3"/>
          <c:order val="3"/>
          <c:tx>
            <c:v>Mitigate to below 1.5℃ (39 GtCO2eq/year)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analys'!$C$93:$IS$93</c:f>
              <c:numCache>
                <c:formatCode>0.000_);[Red]\(0.000\)</c:formatCode>
                <c:ptCount val="251"/>
                <c:pt idx="179">
                  <c:v>1.3926536452025668</c:v>
                </c:pt>
                <c:pt idx="180">
                  <c:v>1.4028024519122786</c:v>
                </c:pt>
                <c:pt idx="181">
                  <c:v>1.4125606179290942</c:v>
                </c:pt>
                <c:pt idx="182">
                  <c:v>1.4219101357337607</c:v>
                </c:pt>
                <c:pt idx="183">
                  <c:v>1.4308330014384469</c:v>
                </c:pt>
                <c:pt idx="184">
                  <c:v>1.4393112235704233</c:v>
                </c:pt>
                <c:pt idx="185">
                  <c:v>1.4473268319568631</c:v>
                </c:pt>
                <c:pt idx="186">
                  <c:v>1.4548618867107461</c:v>
                </c:pt>
                <c:pt idx="187">
                  <c:v>1.461898487317884</c:v>
                </c:pt>
                <c:pt idx="188">
                  <c:v>1.4684187818250529</c:v>
                </c:pt>
                <c:pt idx="189">
                  <c:v>1.4744049761292415</c:v>
                </c:pt>
                <c:pt idx="190">
                  <c:v>1.4798393433680106</c:v>
                </c:pt>
                <c:pt idx="191">
                  <c:v>1.4847042334109659</c:v>
                </c:pt>
                <c:pt idx="192">
                  <c:v>1.488982082452343</c:v>
                </c:pt>
                <c:pt idx="193">
                  <c:v>1.4926554227047055</c:v>
                </c:pt>
                <c:pt idx="194">
                  <c:v>1.4957068921937582</c:v>
                </c:pt>
                <c:pt idx="195">
                  <c:v>1.4981192446542673</c:v>
                </c:pt>
                <c:pt idx="196">
                  <c:v>1.4998753595270993</c:v>
                </c:pt>
                <c:pt idx="197">
                  <c:v>1.5009582520573705</c:v>
                </c:pt>
                <c:pt idx="198">
                  <c:v>1.5013510834937076</c:v>
                </c:pt>
                <c:pt idx="199">
                  <c:v>1.5010371713886219</c:v>
                </c:pt>
                <c:pt idx="200">
                  <c:v>1.4999999999999998</c:v>
                </c:pt>
                <c:pt idx="201">
                  <c:v>1.4982232307937005</c:v>
                </c:pt>
                <c:pt idx="202">
                  <c:v>1.4956907130472687</c:v>
                </c:pt>
                <c:pt idx="203">
                  <c:v>1.492386494554764</c:v>
                </c:pt>
                <c:pt idx="204">
                  <c:v>1.488294832432695</c:v>
                </c:pt>
                <c:pt idx="205">
                  <c:v>1.4834002040270733</c:v>
                </c:pt>
                <c:pt idx="206">
                  <c:v>1.4776873179215768</c:v>
                </c:pt>
                <c:pt idx="207">
                  <c:v>1.4711411250468269</c:v>
                </c:pt>
                <c:pt idx="208">
                  <c:v>1.4637468298907774</c:v>
                </c:pt>
                <c:pt idx="209">
                  <c:v>1.4554899018102192</c:v>
                </c:pt>
                <c:pt idx="210">
                  <c:v>1.4463560864433898</c:v>
                </c:pt>
                <c:pt idx="211">
                  <c:v>1.4363314172237092</c:v>
                </c:pt>
                <c:pt idx="212">
                  <c:v>1.4254022269946136</c:v>
                </c:pt>
                <c:pt idx="213">
                  <c:v>1.4135551597255132</c:v>
                </c:pt>
                <c:pt idx="214">
                  <c:v>1.4007771823288553</c:v>
                </c:pt>
                <c:pt idx="215">
                  <c:v>1.3870555965783051</c:v>
                </c:pt>
                <c:pt idx="216">
                  <c:v>1.3723780511280377</c:v>
                </c:pt>
                <c:pt idx="217">
                  <c:v>1.3567325536331405</c:v>
                </c:pt>
                <c:pt idx="218">
                  <c:v>1.3401074829711332</c:v>
                </c:pt>
                <c:pt idx="219">
                  <c:v>1.3224916015645951</c:v>
                </c:pt>
                <c:pt idx="220">
                  <c:v>1.304321373111867</c:v>
                </c:pt>
                <c:pt idx="221">
                  <c:v>1.2831253706616159</c:v>
                </c:pt>
                <c:pt idx="222">
                  <c:v>1.2619598767456663</c:v>
                </c:pt>
                <c:pt idx="223">
                  <c:v>1.2408245258923634</c:v>
                </c:pt>
                <c:pt idx="224">
                  <c:v>1.2197189526300545</c:v>
                </c:pt>
                <c:pt idx="225">
                  <c:v>1.1986427914870856</c:v>
                </c:pt>
                <c:pt idx="226">
                  <c:v>1.1775956769918019</c:v>
                </c:pt>
                <c:pt idx="227">
                  <c:v>1.1565772436725503</c:v>
                </c:pt>
                <c:pt idx="228">
                  <c:v>1.1355871260576769</c:v>
                </c:pt>
                <c:pt idx="229">
                  <c:v>1.1146249586755281</c:v>
                </c:pt>
                <c:pt idx="230">
                  <c:v>1.0936903760544496</c:v>
                </c:pt>
                <c:pt idx="231">
                  <c:v>1.0727830127227884</c:v>
                </c:pt>
                <c:pt idx="232">
                  <c:v>1.0519025032088896</c:v>
                </c:pt>
                <c:pt idx="233">
                  <c:v>1.0310484820411006</c:v>
                </c:pt>
                <c:pt idx="234">
                  <c:v>1.0102205837477669</c:v>
                </c:pt>
                <c:pt idx="235">
                  <c:v>0.98941844285723446</c:v>
                </c:pt>
                <c:pt idx="236">
                  <c:v>0.96864169389785026</c:v>
                </c:pt>
                <c:pt idx="237">
                  <c:v>0.94788997139796038</c:v>
                </c:pt>
                <c:pt idx="238">
                  <c:v>0.92716290988591021</c:v>
                </c:pt>
                <c:pt idx="239">
                  <c:v>0.90646014389004681</c:v>
                </c:pt>
                <c:pt idx="240">
                  <c:v>0.88578130793871579</c:v>
                </c:pt>
                <c:pt idx="241">
                  <c:v>0.86512603656026354</c:v>
                </c:pt>
                <c:pt idx="242">
                  <c:v>0.84449396428303669</c:v>
                </c:pt>
                <c:pt idx="243">
                  <c:v>0.82388472563538073</c:v>
                </c:pt>
                <c:pt idx="244">
                  <c:v>0.80329795514564173</c:v>
                </c:pt>
                <c:pt idx="245">
                  <c:v>0.78273328734216752</c:v>
                </c:pt>
                <c:pt idx="246">
                  <c:v>0.76219035675330227</c:v>
                </c:pt>
                <c:pt idx="247">
                  <c:v>0.74166879790739426</c:v>
                </c:pt>
                <c:pt idx="248">
                  <c:v>0.72116824533278723</c:v>
                </c:pt>
                <c:pt idx="249">
                  <c:v>0.70068833355782956</c:v>
                </c:pt>
                <c:pt idx="250">
                  <c:v>0.68022869711086564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381-4DB7-9C9E-F83683897D54}"/>
            </c:ext>
          </c:extLst>
        </c:ser>
        <c:ser>
          <c:idx val="4"/>
          <c:order val="4"/>
          <c:tx>
            <c:v>Return to the 1960s with CDR (48  GtCO2eq/year)</c:v>
          </c:tx>
          <c:spPr>
            <a:ln w="25400" cap="rnd">
              <a:solidFill>
                <a:srgbClr val="33CC33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analys'!$C$95:$IS$95</c:f>
              <c:numCache>
                <c:formatCode>0.00_);[Red]\(0.00\)</c:formatCode>
                <c:ptCount val="251"/>
                <c:pt idx="179">
                  <c:v>1.3926536452025668</c:v>
                </c:pt>
                <c:pt idx="180">
                  <c:v>1.3992056250014213</c:v>
                </c:pt>
                <c:pt idx="181">
                  <c:v>1.4053494613000272</c:v>
                </c:pt>
                <c:pt idx="182">
                  <c:v>1.4110671465791322</c:v>
                </c:pt>
                <c:pt idx="183">
                  <c:v>1.4163406769509046</c:v>
                </c:pt>
                <c:pt idx="184">
                  <c:v>1.4211520609426151</c:v>
                </c:pt>
                <c:pt idx="185">
                  <c:v>1.4254833283814365</c:v>
                </c:pt>
                <c:pt idx="186">
                  <c:v>1.4293165393803497</c:v>
                </c:pt>
                <c:pt idx="187">
                  <c:v>1.4326337934251654</c:v>
                </c:pt>
                <c:pt idx="188">
                  <c:v>1.43541723856266</c:v>
                </c:pt>
                <c:pt idx="189">
                  <c:v>1.4376490806898226</c:v>
                </c:pt>
                <c:pt idx="190">
                  <c:v>1.4393115929442131</c:v>
                </c:pt>
                <c:pt idx="191">
                  <c:v>1.4403871251954377</c:v>
                </c:pt>
                <c:pt idx="192">
                  <c:v>1.4408581136377321</c:v>
                </c:pt>
                <c:pt idx="193">
                  <c:v>1.4407070904836601</c:v>
                </c:pt>
                <c:pt idx="194">
                  <c:v>1.4399166937589258</c:v>
                </c:pt>
                <c:pt idx="195">
                  <c:v>1.4384696771982959</c:v>
                </c:pt>
                <c:pt idx="196">
                  <c:v>1.4363489202426367</c:v>
                </c:pt>
                <c:pt idx="197">
                  <c:v>1.4335374381370651</c:v>
                </c:pt>
                <c:pt idx="198">
                  <c:v>1.4300183921302065</c:v>
                </c:pt>
                <c:pt idx="199">
                  <c:v>1.4257750997745733</c:v>
                </c:pt>
                <c:pt idx="200">
                  <c:v>1.4207910453280519</c:v>
                </c:pt>
                <c:pt idx="201">
                  <c:v>1.4150498902565005</c:v>
                </c:pt>
                <c:pt idx="202">
                  <c:v>1.4085354838374655</c:v>
                </c:pt>
                <c:pt idx="203">
                  <c:v>1.4012318738650049</c:v>
                </c:pt>
                <c:pt idx="204">
                  <c:v>1.3931233174556277</c:v>
                </c:pt>
                <c:pt idx="205">
                  <c:v>1.3841942919553463</c:v>
                </c:pt>
                <c:pt idx="206">
                  <c:v>1.3744295059478373</c:v>
                </c:pt>
                <c:pt idx="207">
                  <c:v>1.3638139103637235</c:v>
                </c:pt>
                <c:pt idx="208">
                  <c:v>1.3523327096909574</c:v>
                </c:pt>
                <c:pt idx="209">
                  <c:v>1.3399713732863308</c:v>
                </c:pt>
                <c:pt idx="210">
                  <c:v>1.326715646788081</c:v>
                </c:pt>
                <c:pt idx="211">
                  <c:v>1.3125515636296274</c:v>
                </c:pt>
                <c:pt idx="212">
                  <c:v>1.2974654566544075</c:v>
                </c:pt>
                <c:pt idx="213">
                  <c:v>1.2814439698318298</c:v>
                </c:pt>
                <c:pt idx="214">
                  <c:v>1.2644740700743429</c:v>
                </c:pt>
                <c:pt idx="215">
                  <c:v>1.2465430591556119</c:v>
                </c:pt>
                <c:pt idx="216">
                  <c:v>1.2276385857298113</c:v>
                </c:pt>
                <c:pt idx="217">
                  <c:v>1.2077486574520289</c:v>
                </c:pt>
                <c:pt idx="218">
                  <c:v>1.186861653199784</c:v>
                </c:pt>
                <c:pt idx="219">
                  <c:v>1.1649663353956565</c:v>
                </c:pt>
                <c:pt idx="220">
                  <c:v>1.1424991677379868</c:v>
                </c:pt>
                <c:pt idx="221">
                  <c:v>1.1173562822298364</c:v>
                </c:pt>
                <c:pt idx="222">
                  <c:v>1.0922439052559869</c:v>
                </c:pt>
                <c:pt idx="223">
                  <c:v>1.0671616713447842</c:v>
                </c:pt>
                <c:pt idx="224">
                  <c:v>1.0421092150245763</c:v>
                </c:pt>
                <c:pt idx="225">
                  <c:v>1.0170861708237073</c:v>
                </c:pt>
                <c:pt idx="226">
                  <c:v>0.99209217327052424</c:v>
                </c:pt>
                <c:pt idx="227">
                  <c:v>0.96712685689337319</c:v>
                </c:pt>
                <c:pt idx="228">
                  <c:v>0.94218985622060036</c:v>
                </c:pt>
                <c:pt idx="229">
                  <c:v>0.91728080578055227</c:v>
                </c:pt>
                <c:pt idx="230">
                  <c:v>0.89239934010157407</c:v>
                </c:pt>
                <c:pt idx="231">
                  <c:v>0.86754509371201305</c:v>
                </c:pt>
                <c:pt idx="232">
                  <c:v>0.84271770114021471</c:v>
                </c:pt>
                <c:pt idx="233">
                  <c:v>0.81791679691452635</c:v>
                </c:pt>
                <c:pt idx="234">
                  <c:v>0.79314201556329322</c:v>
                </c:pt>
                <c:pt idx="235">
                  <c:v>0.76839299161486141</c:v>
                </c:pt>
                <c:pt idx="236">
                  <c:v>0.74366935959757752</c:v>
                </c:pt>
                <c:pt idx="237">
                  <c:v>0.71897075403978827</c:v>
                </c:pt>
                <c:pt idx="238">
                  <c:v>0.69429680946983852</c:v>
                </c:pt>
                <c:pt idx="239">
                  <c:v>0.66964716041607564</c:v>
                </c:pt>
                <c:pt idx="240">
                  <c:v>0.64502144140684492</c:v>
                </c:pt>
                <c:pt idx="241">
                  <c:v>0.6204192869704932</c:v>
                </c:pt>
                <c:pt idx="242">
                  <c:v>0.59584033163536676</c:v>
                </c:pt>
                <c:pt idx="243">
                  <c:v>0.57128420992981144</c:v>
                </c:pt>
                <c:pt idx="244">
                  <c:v>0.54675055638217307</c:v>
                </c:pt>
                <c:pt idx="245">
                  <c:v>0.52223900552079916</c:v>
                </c:pt>
                <c:pt idx="246">
                  <c:v>0.4977491918740346</c:v>
                </c:pt>
                <c:pt idx="247">
                  <c:v>0.4732807499702269</c:v>
                </c:pt>
                <c:pt idx="248">
                  <c:v>0.4488333143377205</c:v>
                </c:pt>
                <c:pt idx="249">
                  <c:v>0.42440651950486302</c:v>
                </c:pt>
                <c:pt idx="250">
                  <c:v>0.39999999999999974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381-4DB7-9C9E-F83683897D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16224"/>
        <c:axId val="667714304"/>
      </c:lineChart>
      <c:dateAx>
        <c:axId val="6677162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67714304"/>
        <c:crosses val="autoZero"/>
        <c:auto val="0"/>
        <c:lblOffset val="100"/>
        <c:baseTimeUnit val="days"/>
        <c:majorUnit val="25"/>
        <c:majorTimeUnit val="days"/>
      </c:dateAx>
      <c:valAx>
        <c:axId val="667714304"/>
        <c:scaling>
          <c:orientation val="minMax"/>
          <c:max val="3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Temperature rise from 1850</a:t>
                </a:r>
                <a:r>
                  <a:rPr lang="ja-JP"/>
                  <a:t>－</a:t>
                </a:r>
                <a:r>
                  <a:rPr lang="en-US"/>
                  <a:t>1900 (</a:t>
                </a:r>
                <a:r>
                  <a:rPr lang="ja-JP"/>
                  <a:t>℃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9.3933192022502786E-4"/>
              <c:y val="0.14449939261023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6771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049394540357692"/>
          <c:y val="8.0938235198456165E-2"/>
          <c:w val="0.57393719070796478"/>
          <c:h val="0.237180926774040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/>
              <a:t>If current global warming policies continue </a:t>
            </a:r>
          </a:p>
          <a:p>
            <a:pPr>
              <a:defRPr sz="1400"/>
            </a:pPr>
            <a:r>
              <a:rPr lang="en-US" sz="1400"/>
              <a:t>(SSP3-7.0)</a:t>
            </a:r>
          </a:p>
        </c:rich>
      </c:tx>
      <c:layout>
        <c:manualLayout>
          <c:xMode val="edge"/>
          <c:yMode val="edge"/>
          <c:x val="0.19347440353838699"/>
          <c:y val="0.1274007229614545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69846521108125"/>
          <c:y val="3.9796028635593776E-2"/>
          <c:w val="0.80546907014586677"/>
          <c:h val="0.82348516703204755"/>
        </c:manualLayout>
      </c:layout>
      <c:areaChart>
        <c:grouping val="standard"/>
        <c:varyColors val="0"/>
        <c:ser>
          <c:idx val="1"/>
          <c:order val="1"/>
          <c:spPr>
            <a:solidFill>
              <a:srgbClr val="FF0000">
                <a:alpha val="40000"/>
              </a:srgbClr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analys'!$C$35:$IS$35</c:f>
              <c:numCache>
                <c:formatCode>General</c:formatCode>
                <c:ptCount val="251"/>
                <c:pt idx="0">
                  <c:v>-5.0966096705854884E-2</c:v>
                </c:pt>
                <c:pt idx="1">
                  <c:v>-4.8884890797057615E-2</c:v>
                </c:pt>
                <c:pt idx="2">
                  <c:v>-4.6771793538532329E-2</c:v>
                </c:pt>
                <c:pt idx="3">
                  <c:v>-4.4620770304081916E-2</c:v>
                </c:pt>
                <c:pt idx="4">
                  <c:v>-4.2427282811482371E-2</c:v>
                </c:pt>
                <c:pt idx="5">
                  <c:v>-4.0222265229750948E-2</c:v>
                </c:pt>
                <c:pt idx="6">
                  <c:v>-3.7996580616874692E-2</c:v>
                </c:pt>
                <c:pt idx="7">
                  <c:v>-3.5746697835487548E-2</c:v>
                </c:pt>
                <c:pt idx="8">
                  <c:v>-3.3481611927302132E-2</c:v>
                </c:pt>
                <c:pt idx="9">
                  <c:v>-3.1179723655301552E-2</c:v>
                </c:pt>
                <c:pt idx="10">
                  <c:v>-2.8932439665533889E-2</c:v>
                </c:pt>
                <c:pt idx="11">
                  <c:v>-2.6722484136633178E-2</c:v>
                </c:pt>
                <c:pt idx="12">
                  <c:v>-2.4518068362661065E-2</c:v>
                </c:pt>
                <c:pt idx="13">
                  <c:v>-2.2303045309719206E-2</c:v>
                </c:pt>
                <c:pt idx="14">
                  <c:v>-2.0081512640788245E-2</c:v>
                </c:pt>
                <c:pt idx="15">
                  <c:v>-1.7865489128026345E-2</c:v>
                </c:pt>
                <c:pt idx="16">
                  <c:v>-1.562895975334249E-2</c:v>
                </c:pt>
                <c:pt idx="17">
                  <c:v>-1.3367510119938045E-2</c:v>
                </c:pt>
                <c:pt idx="18">
                  <c:v>-1.1109457710917321E-2</c:v>
                </c:pt>
                <c:pt idx="19">
                  <c:v>-8.8392104904058896E-3</c:v>
                </c:pt>
                <c:pt idx="20">
                  <c:v>-6.4506004961459307E-3</c:v>
                </c:pt>
                <c:pt idx="21">
                  <c:v>-3.9892999073736085E-3</c:v>
                </c:pt>
                <c:pt idx="22">
                  <c:v>-1.4631515179986815E-3</c:v>
                </c:pt>
                <c:pt idx="23">
                  <c:v>1.1253064412081459E-3</c:v>
                </c:pt>
                <c:pt idx="24">
                  <c:v>3.7284427179718055E-3</c:v>
                </c:pt>
                <c:pt idx="25">
                  <c:v>6.38088236986014E-3</c:v>
                </c:pt>
                <c:pt idx="26">
                  <c:v>9.0630025001648962E-3</c:v>
                </c:pt>
                <c:pt idx="27">
                  <c:v>1.1790363692284041E-2</c:v>
                </c:pt>
                <c:pt idx="28">
                  <c:v>1.4557858427706981E-2</c:v>
                </c:pt>
                <c:pt idx="29">
                  <c:v>1.737541131569529E-2</c:v>
                </c:pt>
                <c:pt idx="30">
                  <c:v>2.0273820379114661E-2</c:v>
                </c:pt>
                <c:pt idx="31">
                  <c:v>2.3179446683777007E-2</c:v>
                </c:pt>
                <c:pt idx="32">
                  <c:v>2.6150882378212066E-2</c:v>
                </c:pt>
                <c:pt idx="33">
                  <c:v>2.9195483242151189E-2</c:v>
                </c:pt>
                <c:pt idx="34">
                  <c:v>3.2255552126311322E-2</c:v>
                </c:pt>
                <c:pt idx="35">
                  <c:v>3.5322883797755771E-2</c:v>
                </c:pt>
                <c:pt idx="36">
                  <c:v>3.8428072554507052E-2</c:v>
                </c:pt>
                <c:pt idx="37">
                  <c:v>4.159553799610561E-2</c:v>
                </c:pt>
                <c:pt idx="38">
                  <c:v>4.483613212407183E-2</c:v>
                </c:pt>
                <c:pt idx="39">
                  <c:v>4.8079851791849391E-2</c:v>
                </c:pt>
                <c:pt idx="40">
                  <c:v>5.151926463972855E-2</c:v>
                </c:pt>
                <c:pt idx="41">
                  <c:v>5.5050503713840369E-2</c:v>
                </c:pt>
                <c:pt idx="42">
                  <c:v>5.861517456142367E-2</c:v>
                </c:pt>
                <c:pt idx="43">
                  <c:v>6.2214095569068116E-2</c:v>
                </c:pt>
                <c:pt idx="44">
                  <c:v>6.5864640571599992E-2</c:v>
                </c:pt>
                <c:pt idx="45">
                  <c:v>6.9587925124730193E-2</c:v>
                </c:pt>
                <c:pt idx="46">
                  <c:v>7.3364737914970501E-2</c:v>
                </c:pt>
                <c:pt idx="47">
                  <c:v>7.7195324914095892E-2</c:v>
                </c:pt>
                <c:pt idx="48">
                  <c:v>8.1095503867241653E-2</c:v>
                </c:pt>
                <c:pt idx="49">
                  <c:v>8.5116699901474552E-2</c:v>
                </c:pt>
                <c:pt idx="50">
                  <c:v>8.9237698950827588E-2</c:v>
                </c:pt>
                <c:pt idx="51">
                  <c:v>9.342103428604806E-2</c:v>
                </c:pt>
                <c:pt idx="52">
                  <c:v>9.7671854177367651E-2</c:v>
                </c:pt>
                <c:pt idx="53">
                  <c:v>0.1020358120270726</c:v>
                </c:pt>
                <c:pt idx="54">
                  <c:v>0.10646372509458649</c:v>
                </c:pt>
                <c:pt idx="55">
                  <c:v>0.11098448161862709</c:v>
                </c:pt>
                <c:pt idx="56">
                  <c:v>0.11558754722861825</c:v>
                </c:pt>
                <c:pt idx="57">
                  <c:v>0.12040829406833878</c:v>
                </c:pt>
                <c:pt idx="58">
                  <c:v>0.12519558197481245</c:v>
                </c:pt>
                <c:pt idx="59">
                  <c:v>0.13007357310313955</c:v>
                </c:pt>
                <c:pt idx="60">
                  <c:v>0.13498649777990163</c:v>
                </c:pt>
                <c:pt idx="61">
                  <c:v>0.13991776607537837</c:v>
                </c:pt>
                <c:pt idx="62">
                  <c:v>0.14491074538380477</c:v>
                </c:pt>
                <c:pt idx="63">
                  <c:v>0.1500525329471474</c:v>
                </c:pt>
                <c:pt idx="64">
                  <c:v>0.15502677818433988</c:v>
                </c:pt>
                <c:pt idx="65">
                  <c:v>0.15996505361504382</c:v>
                </c:pt>
                <c:pt idx="66">
                  <c:v>0.16502624155696208</c:v>
                </c:pt>
                <c:pt idx="67">
                  <c:v>0.17017445899816447</c:v>
                </c:pt>
                <c:pt idx="68">
                  <c:v>0.1753126700613836</c:v>
                </c:pt>
                <c:pt idx="69">
                  <c:v>0.18019471305584045</c:v>
                </c:pt>
                <c:pt idx="70">
                  <c:v>0.18544296823127304</c:v>
                </c:pt>
                <c:pt idx="71">
                  <c:v>0.19052433541361288</c:v>
                </c:pt>
                <c:pt idx="72">
                  <c:v>0.19573495546050357</c:v>
                </c:pt>
                <c:pt idx="73">
                  <c:v>0.20119449725548072</c:v>
                </c:pt>
                <c:pt idx="74">
                  <c:v>0.20668496939463027</c:v>
                </c:pt>
                <c:pt idx="75">
                  <c:v>0.21224143516724975</c:v>
                </c:pt>
                <c:pt idx="76">
                  <c:v>0.21776463094335141</c:v>
                </c:pt>
                <c:pt idx="77">
                  <c:v>0.22349106084422588</c:v>
                </c:pt>
                <c:pt idx="78">
                  <c:v>0.22922360797444302</c:v>
                </c:pt>
                <c:pt idx="79">
                  <c:v>0.23513430131902857</c:v>
                </c:pt>
                <c:pt idx="80">
                  <c:v>0.24092328554604847</c:v>
                </c:pt>
                <c:pt idx="81">
                  <c:v>0.24653872226189821</c:v>
                </c:pt>
                <c:pt idx="82">
                  <c:v>0.25201339749721752</c:v>
                </c:pt>
                <c:pt idx="83">
                  <c:v>0.25760190837543773</c:v>
                </c:pt>
                <c:pt idx="84">
                  <c:v>0.26338861123438223</c:v>
                </c:pt>
                <c:pt idx="85">
                  <c:v>0.26928965023141699</c:v>
                </c:pt>
                <c:pt idx="86">
                  <c:v>0.27542119314714986</c:v>
                </c:pt>
                <c:pt idx="87">
                  <c:v>0.28171754184993963</c:v>
                </c:pt>
                <c:pt idx="88">
                  <c:v>0.28790369762366119</c:v>
                </c:pt>
                <c:pt idx="89">
                  <c:v>0.29423927861474025</c:v>
                </c:pt>
                <c:pt idx="90">
                  <c:v>0.30087195666987504</c:v>
                </c:pt>
                <c:pt idx="91">
                  <c:v>0.30767438307027234</c:v>
                </c:pt>
                <c:pt idx="92">
                  <c:v>0.31452444249790429</c:v>
                </c:pt>
                <c:pt idx="93">
                  <c:v>0.32146540250553007</c:v>
                </c:pt>
                <c:pt idx="94">
                  <c:v>0.32849710640473501</c:v>
                </c:pt>
                <c:pt idx="95">
                  <c:v>0.33511604985165949</c:v>
                </c:pt>
                <c:pt idx="96">
                  <c:v>0.34199823602820917</c:v>
                </c:pt>
                <c:pt idx="97">
                  <c:v>0.34918825978068707</c:v>
                </c:pt>
                <c:pt idx="98">
                  <c:v>0.35653250999204206</c:v>
                </c:pt>
                <c:pt idx="99">
                  <c:v>0.36377997120467748</c:v>
                </c:pt>
                <c:pt idx="100">
                  <c:v>0.37174730100466419</c:v>
                </c:pt>
                <c:pt idx="101">
                  <c:v>0.38003510641105021</c:v>
                </c:pt>
                <c:pt idx="102">
                  <c:v>0.38848205423906501</c:v>
                </c:pt>
                <c:pt idx="103">
                  <c:v>0.39712622305327749</c:v>
                </c:pt>
                <c:pt idx="104">
                  <c:v>0.40597572767944445</c:v>
                </c:pt>
                <c:pt idx="105">
                  <c:v>0.41534480305293719</c:v>
                </c:pt>
                <c:pt idx="106">
                  <c:v>0.42511632349859446</c:v>
                </c:pt>
                <c:pt idx="107">
                  <c:v>0.43516975570827715</c:v>
                </c:pt>
                <c:pt idx="108">
                  <c:v>0.4455062887119664</c:v>
                </c:pt>
                <c:pt idx="109">
                  <c:v>0.45635648368045317</c:v>
                </c:pt>
                <c:pt idx="110">
                  <c:v>0.46708401968201824</c:v>
                </c:pt>
                <c:pt idx="111">
                  <c:v>0.47773819916089705</c:v>
                </c:pt>
                <c:pt idx="112">
                  <c:v>0.48838513492366059</c:v>
                </c:pt>
                <c:pt idx="113">
                  <c:v>0.49927023997060066</c:v>
                </c:pt>
                <c:pt idx="114">
                  <c:v>0.51042362899891136</c:v>
                </c:pt>
                <c:pt idx="115">
                  <c:v>0.52165424294888563</c:v>
                </c:pt>
                <c:pt idx="116">
                  <c:v>0.53319123459948159</c:v>
                </c:pt>
                <c:pt idx="117">
                  <c:v>0.54503069204591958</c:v>
                </c:pt>
                <c:pt idx="118">
                  <c:v>0.55728866441179548</c:v>
                </c:pt>
                <c:pt idx="119">
                  <c:v>0.56991029006020866</c:v>
                </c:pt>
                <c:pt idx="120">
                  <c:v>0.58326015345221405</c:v>
                </c:pt>
                <c:pt idx="121">
                  <c:v>0.5967523277486958</c:v>
                </c:pt>
                <c:pt idx="122">
                  <c:v>0.61067250229067671</c:v>
                </c:pt>
                <c:pt idx="123">
                  <c:v>0.62503702788030757</c:v>
                </c:pt>
                <c:pt idx="124">
                  <c:v>0.63934334564838824</c:v>
                </c:pt>
                <c:pt idx="125">
                  <c:v>0.65379086593586622</c:v>
                </c:pt>
                <c:pt idx="126">
                  <c:v>0.66875738362978954</c:v>
                </c:pt>
                <c:pt idx="127">
                  <c:v>0.68403135017384864</c:v>
                </c:pt>
                <c:pt idx="128">
                  <c:v>0.69955266683576045</c:v>
                </c:pt>
                <c:pt idx="129">
                  <c:v>0.71533765340411626</c:v>
                </c:pt>
                <c:pt idx="130">
                  <c:v>0.73114467218868884</c:v>
                </c:pt>
                <c:pt idx="131">
                  <c:v>0.74676315872284593</c:v>
                </c:pt>
                <c:pt idx="132">
                  <c:v>0.76240159150986475</c:v>
                </c:pt>
                <c:pt idx="133">
                  <c:v>0.77836426450571139</c:v>
                </c:pt>
                <c:pt idx="134">
                  <c:v>0.79509060469220816</c:v>
                </c:pt>
                <c:pt idx="135">
                  <c:v>0.81196400336593666</c:v>
                </c:pt>
                <c:pt idx="136">
                  <c:v>0.82911334998776931</c:v>
                </c:pt>
                <c:pt idx="137">
                  <c:v>0.84648277244789782</c:v>
                </c:pt>
                <c:pt idx="138">
                  <c:v>0.86419945383437757</c:v>
                </c:pt>
                <c:pt idx="139">
                  <c:v>0.88211949600443007</c:v>
                </c:pt>
                <c:pt idx="140">
                  <c:v>0.90021465751846308</c:v>
                </c:pt>
                <c:pt idx="141">
                  <c:v>0.91841368252808797</c:v>
                </c:pt>
                <c:pt idx="142">
                  <c:v>0.93642555637947977</c:v>
                </c:pt>
                <c:pt idx="143">
                  <c:v>0.95450449293020745</c:v>
                </c:pt>
                <c:pt idx="144">
                  <c:v>0.97304970489671538</c:v>
                </c:pt>
                <c:pt idx="145">
                  <c:v>0.99183890309506306</c:v>
                </c:pt>
                <c:pt idx="146">
                  <c:v>1.011190356442105</c:v>
                </c:pt>
                <c:pt idx="147">
                  <c:v>1.0313033844568087</c:v>
                </c:pt>
                <c:pt idx="148">
                  <c:v>1.0507063434166519</c:v>
                </c:pt>
                <c:pt idx="149">
                  <c:v>1.0702881579621373</c:v>
                </c:pt>
                <c:pt idx="150">
                  <c:v>1.0899522697621173</c:v>
                </c:pt>
                <c:pt idx="151">
                  <c:v>1.1095412088892038</c:v>
                </c:pt>
                <c:pt idx="152">
                  <c:v>1.1295801875681979</c:v>
                </c:pt>
                <c:pt idx="153">
                  <c:v>1.150612980917648</c:v>
                </c:pt>
                <c:pt idx="154">
                  <c:v>1.1719968106739815</c:v>
                </c:pt>
                <c:pt idx="155">
                  <c:v>1.1936764203682586</c:v>
                </c:pt>
                <c:pt idx="156">
                  <c:v>1.2160895978939572</c:v>
                </c:pt>
                <c:pt idx="157">
                  <c:v>1.2386535866923298</c:v>
                </c:pt>
                <c:pt idx="158">
                  <c:v>1.2616023138459496</c:v>
                </c:pt>
                <c:pt idx="159">
                  <c:v>1.2845090016127203</c:v>
                </c:pt>
                <c:pt idx="160">
                  <c:v>1.3083472716522708</c:v>
                </c:pt>
                <c:pt idx="161">
                  <c:v>1.3329175966113727</c:v>
                </c:pt>
                <c:pt idx="162">
                  <c:v>1.3578564164893314</c:v>
                </c:pt>
                <c:pt idx="163">
                  <c:v>1.3826769824834526</c:v>
                </c:pt>
                <c:pt idx="164">
                  <c:v>1.4078368696689714</c:v>
                </c:pt>
                <c:pt idx="165">
                  <c:v>1.43318751508749</c:v>
                </c:pt>
                <c:pt idx="166">
                  <c:v>1.4580516011609552</c:v>
                </c:pt>
                <c:pt idx="167">
                  <c:v>1.4832528602906454</c:v>
                </c:pt>
                <c:pt idx="168">
                  <c:v>1.5087293241523521</c:v>
                </c:pt>
                <c:pt idx="169">
                  <c:v>1.5345120850697787</c:v>
                </c:pt>
                <c:pt idx="170">
                  <c:v>1.5593317312682751</c:v>
                </c:pt>
                <c:pt idx="171">
                  <c:v>1.5851103856141602</c:v>
                </c:pt>
                <c:pt idx="172">
                  <c:v>1.6110841999480801</c:v>
                </c:pt>
                <c:pt idx="173">
                  <c:v>1.6370990299319772</c:v>
                </c:pt>
                <c:pt idx="174">
                  <c:v>1.6633788498038007</c:v>
                </c:pt>
                <c:pt idx="175">
                  <c:v>1.6899236595635496</c:v>
                </c:pt>
                <c:pt idx="176">
                  <c:v>1.7167334592112251</c:v>
                </c:pt>
                <c:pt idx="177">
                  <c:v>1.7438082487468261</c:v>
                </c:pt>
                <c:pt idx="178">
                  <c:v>1.7711480281703533</c:v>
                </c:pt>
                <c:pt idx="179">
                  <c:v>1.7987527974818063</c:v>
                </c:pt>
                <c:pt idx="180">
                  <c:v>1.8266225566811853</c:v>
                </c:pt>
                <c:pt idx="181">
                  <c:v>1.8547573057684905</c:v>
                </c:pt>
                <c:pt idx="182">
                  <c:v>1.8831570447437216</c:v>
                </c:pt>
                <c:pt idx="183">
                  <c:v>1.9118217736068783</c:v>
                </c:pt>
                <c:pt idx="184">
                  <c:v>1.9407514923579616</c:v>
                </c:pt>
                <c:pt idx="185">
                  <c:v>1.9699462009969704</c:v>
                </c:pt>
                <c:pt idx="186">
                  <c:v>1.9994058995239055</c:v>
                </c:pt>
                <c:pt idx="187">
                  <c:v>2.0291305879387664</c:v>
                </c:pt>
                <c:pt idx="188">
                  <c:v>2.0591202662415529</c:v>
                </c:pt>
                <c:pt idx="189">
                  <c:v>2.0893749344322661</c:v>
                </c:pt>
                <c:pt idx="190">
                  <c:v>2.1198945925109047</c:v>
                </c:pt>
                <c:pt idx="191">
                  <c:v>2.1506792404774693</c:v>
                </c:pt>
                <c:pt idx="192">
                  <c:v>2.1817288783319602</c:v>
                </c:pt>
                <c:pt idx="193">
                  <c:v>2.2130435060743774</c:v>
                </c:pt>
                <c:pt idx="194">
                  <c:v>2.2446231237047201</c:v>
                </c:pt>
                <c:pt idx="195">
                  <c:v>2.2764677312229886</c:v>
                </c:pt>
                <c:pt idx="196">
                  <c:v>2.308577328629184</c:v>
                </c:pt>
                <c:pt idx="197">
                  <c:v>2.3409519159233043</c:v>
                </c:pt>
                <c:pt idx="198">
                  <c:v>2.373591493105351</c:v>
                </c:pt>
                <c:pt idx="199">
                  <c:v>2.4064960601753236</c:v>
                </c:pt>
                <c:pt idx="200">
                  <c:v>2.4396656171332221</c:v>
                </c:pt>
                <c:pt idx="201">
                  <c:v>2.4731001639790469</c:v>
                </c:pt>
                <c:pt idx="202">
                  <c:v>2.5067997007127976</c:v>
                </c:pt>
                <c:pt idx="203">
                  <c:v>2.5407642273344742</c:v>
                </c:pt>
                <c:pt idx="204">
                  <c:v>2.5749937438440766</c:v>
                </c:pt>
                <c:pt idx="205">
                  <c:v>2.609488250241605</c:v>
                </c:pt>
                <c:pt idx="206">
                  <c:v>2.6442477465270597</c:v>
                </c:pt>
                <c:pt idx="207">
                  <c:v>2.6792722327004399</c:v>
                </c:pt>
                <c:pt idx="208">
                  <c:v>2.7145617087617464</c:v>
                </c:pt>
                <c:pt idx="209">
                  <c:v>2.7501161747109792</c:v>
                </c:pt>
                <c:pt idx="210">
                  <c:v>2.7859356305481375</c:v>
                </c:pt>
                <c:pt idx="211">
                  <c:v>2.8220200762732222</c:v>
                </c:pt>
                <c:pt idx="212">
                  <c:v>2.8583695118862322</c:v>
                </c:pt>
                <c:pt idx="213">
                  <c:v>2.8949839373871682</c:v>
                </c:pt>
                <c:pt idx="214">
                  <c:v>2.9318633527760309</c:v>
                </c:pt>
                <c:pt idx="215">
                  <c:v>2.9690077580528191</c:v>
                </c:pt>
                <c:pt idx="216">
                  <c:v>3.0064171532175337</c:v>
                </c:pt>
                <c:pt idx="217">
                  <c:v>3.0440915382701736</c:v>
                </c:pt>
                <c:pt idx="218">
                  <c:v>3.0820309132107404</c:v>
                </c:pt>
                <c:pt idx="219">
                  <c:v>3.1202352780392322</c:v>
                </c:pt>
                <c:pt idx="220">
                  <c:v>3.1587046327556507</c:v>
                </c:pt>
                <c:pt idx="221">
                  <c:v>3.1974389773599943</c:v>
                </c:pt>
                <c:pt idx="222">
                  <c:v>3.2364383118522646</c:v>
                </c:pt>
                <c:pt idx="223">
                  <c:v>3.2757026362324613</c:v>
                </c:pt>
                <c:pt idx="224">
                  <c:v>3.3152319505005829</c:v>
                </c:pt>
                <c:pt idx="225">
                  <c:v>3.3550262546566314</c:v>
                </c:pt>
                <c:pt idx="226">
                  <c:v>3.3950855487006057</c:v>
                </c:pt>
                <c:pt idx="227">
                  <c:v>3.4354098326325051</c:v>
                </c:pt>
                <c:pt idx="228">
                  <c:v>3.4759991064523317</c:v>
                </c:pt>
                <c:pt idx="229">
                  <c:v>3.5168533701600833</c:v>
                </c:pt>
                <c:pt idx="230">
                  <c:v>3.5579726237557612</c:v>
                </c:pt>
                <c:pt idx="231">
                  <c:v>3.5993568672393654</c:v>
                </c:pt>
                <c:pt idx="232">
                  <c:v>3.641006100610896</c:v>
                </c:pt>
                <c:pt idx="233">
                  <c:v>3.6829203238703516</c:v>
                </c:pt>
                <c:pt idx="234">
                  <c:v>3.7250995370177331</c:v>
                </c:pt>
                <c:pt idx="235">
                  <c:v>3.7675437400530409</c:v>
                </c:pt>
                <c:pt idx="236">
                  <c:v>3.8102529329762747</c:v>
                </c:pt>
                <c:pt idx="237">
                  <c:v>3.8532271157874343</c:v>
                </c:pt>
                <c:pt idx="238">
                  <c:v>3.8964662884865207</c:v>
                </c:pt>
                <c:pt idx="239">
                  <c:v>3.9399704510735325</c:v>
                </c:pt>
                <c:pt idx="240">
                  <c:v>3.9837396035484698</c:v>
                </c:pt>
                <c:pt idx="241">
                  <c:v>4.0277737459113343</c:v>
                </c:pt>
                <c:pt idx="242">
                  <c:v>4.0720728781621238</c:v>
                </c:pt>
                <c:pt idx="243">
                  <c:v>4.1166370003008401</c:v>
                </c:pt>
                <c:pt idx="244">
                  <c:v>4.1614661123274814</c:v>
                </c:pt>
                <c:pt idx="245">
                  <c:v>4.2065602142420495</c:v>
                </c:pt>
                <c:pt idx="246">
                  <c:v>4.2519193060445435</c:v>
                </c:pt>
                <c:pt idx="247">
                  <c:v>4.2975433877349634</c:v>
                </c:pt>
                <c:pt idx="248">
                  <c:v>4.3434324593133082</c:v>
                </c:pt>
                <c:pt idx="249">
                  <c:v>4.3895865207795808</c:v>
                </c:pt>
                <c:pt idx="250">
                  <c:v>4.4360055721337774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B7-4414-BC5D-0FFAE603C72C}"/>
            </c:ext>
          </c:extLst>
        </c:ser>
        <c:ser>
          <c:idx val="2"/>
          <c:order val="2"/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analys'!$C$36:$IS$36</c:f>
              <c:numCache>
                <c:formatCode>General</c:formatCode>
                <c:ptCount val="251"/>
                <c:pt idx="0">
                  <c:v>-5.1760379101599571E-2</c:v>
                </c:pt>
                <c:pt idx="1">
                  <c:v>-5.0491928263329058E-2</c:v>
                </c:pt>
                <c:pt idx="2">
                  <c:v>-4.9204040324133017E-2</c:v>
                </c:pt>
                <c:pt idx="3">
                  <c:v>-4.7893037307398953E-2</c:v>
                </c:pt>
                <c:pt idx="4">
                  <c:v>-4.6556153226413564E-2</c:v>
                </c:pt>
                <c:pt idx="5">
                  <c:v>-4.5212241800770527E-2</c:v>
                </c:pt>
                <c:pt idx="6">
                  <c:v>-4.385573425819863E-2</c:v>
                </c:pt>
                <c:pt idx="7">
                  <c:v>-4.2484478445403935E-2</c:v>
                </c:pt>
                <c:pt idx="8">
                  <c:v>-4.1103956649435683E-2</c:v>
                </c:pt>
                <c:pt idx="9">
                  <c:v>-3.9701004593667412E-2</c:v>
                </c:pt>
                <c:pt idx="10">
                  <c:v>-3.8331332689218491E-2</c:v>
                </c:pt>
                <c:pt idx="11">
                  <c:v>-3.6984411689558891E-2</c:v>
                </c:pt>
                <c:pt idx="12">
                  <c:v>-3.5640867052974805E-2</c:v>
                </c:pt>
                <c:pt idx="13">
                  <c:v>-3.4290857504944879E-2</c:v>
                </c:pt>
                <c:pt idx="14">
                  <c:v>-3.2936880484103488E-2</c:v>
                </c:pt>
                <c:pt idx="15">
                  <c:v>-3.1586261177042975E-2</c:v>
                </c:pt>
                <c:pt idx="16">
                  <c:v>-3.0223143982274946E-2</c:v>
                </c:pt>
                <c:pt idx="17">
                  <c:v>-2.8844838418624036E-2</c:v>
                </c:pt>
                <c:pt idx="18">
                  <c:v>-2.7468603391145985E-2</c:v>
                </c:pt>
                <c:pt idx="19">
                  <c:v>-2.608493588483796E-2</c:v>
                </c:pt>
                <c:pt idx="20">
                  <c:v>-2.4629128779585542E-2</c:v>
                </c:pt>
                <c:pt idx="21">
                  <c:v>-2.3129018299470571E-2</c:v>
                </c:pt>
                <c:pt idx="22">
                  <c:v>-2.1589384460957158E-2</c:v>
                </c:pt>
                <c:pt idx="23">
                  <c:v>-2.0011774261838831E-2</c:v>
                </c:pt>
                <c:pt idx="24">
                  <c:v>-1.8425217939643176E-2</c:v>
                </c:pt>
                <c:pt idx="25">
                  <c:v>-1.6808612256525517E-2</c:v>
                </c:pt>
                <c:pt idx="26">
                  <c:v>-1.5173916951632109E-2</c:v>
                </c:pt>
                <c:pt idx="27">
                  <c:v>-1.3511648179577132E-2</c:v>
                </c:pt>
                <c:pt idx="28">
                  <c:v>-1.1824918864511348E-2</c:v>
                </c:pt>
                <c:pt idx="29">
                  <c:v>-1.0107680167689814E-2</c:v>
                </c:pt>
                <c:pt idx="30">
                  <c:v>-8.3411613477092361E-3</c:v>
                </c:pt>
                <c:pt idx="31">
                  <c:v>-6.5702437723407434E-3</c:v>
                </c:pt>
                <c:pt idx="32">
                  <c:v>-4.7592167703795277E-3</c:v>
                </c:pt>
                <c:pt idx="33">
                  <c:v>-2.9035971501688018E-3</c:v>
                </c:pt>
                <c:pt idx="34">
                  <c:v>-1.0385500998643937E-3</c:v>
                </c:pt>
                <c:pt idx="35">
                  <c:v>8.3092346517363996E-4</c:v>
                </c:pt>
                <c:pt idx="36">
                  <c:v>2.7234701203796979E-3</c:v>
                </c:pt>
                <c:pt idx="37">
                  <c:v>4.6539730934903392E-3</c:v>
                </c:pt>
                <c:pt idx="38">
                  <c:v>6.6290464491530546E-3</c:v>
                </c:pt>
                <c:pt idx="39">
                  <c:v>8.6060247550068872E-3</c:v>
                </c:pt>
                <c:pt idx="40">
                  <c:v>1.0702273901527871E-2</c:v>
                </c:pt>
                <c:pt idx="41">
                  <c:v>1.2854489184387273E-2</c:v>
                </c:pt>
                <c:pt idx="42">
                  <c:v>1.5027080423756063E-2</c:v>
                </c:pt>
                <c:pt idx="43">
                  <c:v>1.7220546408894498E-2</c:v>
                </c:pt>
                <c:pt idx="44">
                  <c:v>1.9445476123456866E-2</c:v>
                </c:pt>
                <c:pt idx="45">
                  <c:v>2.1714739050577338E-2</c:v>
                </c:pt>
                <c:pt idx="46">
                  <c:v>2.4016626302348444E-2</c:v>
                </c:pt>
                <c:pt idx="47">
                  <c:v>2.6351287793347521E-2</c:v>
                </c:pt>
                <c:pt idx="48">
                  <c:v>2.8728364103582364E-2</c:v>
                </c:pt>
                <c:pt idx="49">
                  <c:v>3.1179197756760153E-2</c:v>
                </c:pt>
                <c:pt idx="50">
                  <c:v>3.3690859229836008E-2</c:v>
                </c:pt>
                <c:pt idx="51">
                  <c:v>3.6240513346373467E-2</c:v>
                </c:pt>
                <c:pt idx="52">
                  <c:v>3.8831297867832647E-2</c:v>
                </c:pt>
                <c:pt idx="53">
                  <c:v>4.1491037574142804E-2</c:v>
                </c:pt>
                <c:pt idx="54">
                  <c:v>4.4189756628579303E-2</c:v>
                </c:pt>
                <c:pt idx="55">
                  <c:v>4.6945061799632794E-2</c:v>
                </c:pt>
                <c:pt idx="56">
                  <c:v>4.9750532611976241E-2</c:v>
                </c:pt>
                <c:pt idx="57">
                  <c:v>5.2688675514649085E-2</c:v>
                </c:pt>
                <c:pt idx="58">
                  <c:v>5.5606425907505773E-2</c:v>
                </c:pt>
                <c:pt idx="59">
                  <c:v>5.8579457989361809E-2</c:v>
                </c:pt>
                <c:pt idx="60">
                  <c:v>6.1573781327699896E-2</c:v>
                </c:pt>
                <c:pt idx="61">
                  <c:v>6.4579284712393409E-2</c:v>
                </c:pt>
                <c:pt idx="62">
                  <c:v>6.7622399649973436E-2</c:v>
                </c:pt>
                <c:pt idx="63">
                  <c:v>7.0756210061217184E-2</c:v>
                </c:pt>
                <c:pt idx="64">
                  <c:v>7.3787906979916718E-2</c:v>
                </c:pt>
                <c:pt idx="65">
                  <c:v>7.6797681064839945E-2</c:v>
                </c:pt>
                <c:pt idx="66">
                  <c:v>7.9882367717147656E-2</c:v>
                </c:pt>
                <c:pt idx="67">
                  <c:v>8.3020097002505067E-2</c:v>
                </c:pt>
                <c:pt idx="68">
                  <c:v>8.6151727612816781E-2</c:v>
                </c:pt>
                <c:pt idx="69">
                  <c:v>8.912722922109842E-2</c:v>
                </c:pt>
                <c:pt idx="70">
                  <c:v>9.2325929382670702E-2</c:v>
                </c:pt>
                <c:pt idx="71">
                  <c:v>9.5422914853812352E-2</c:v>
                </c:pt>
                <c:pt idx="72">
                  <c:v>9.8598677203154933E-2</c:v>
                </c:pt>
                <c:pt idx="73">
                  <c:v>0.10192615207584246</c:v>
                </c:pt>
                <c:pt idx="74">
                  <c:v>0.10527247833696182</c:v>
                </c:pt>
                <c:pt idx="75">
                  <c:v>0.10865902631729779</c:v>
                </c:pt>
                <c:pt idx="76">
                  <c:v>0.1120252969407447</c:v>
                </c:pt>
                <c:pt idx="77">
                  <c:v>0.11551543445061715</c:v>
                </c:pt>
                <c:pt idx="78">
                  <c:v>0.11900930028196655</c:v>
                </c:pt>
                <c:pt idx="79">
                  <c:v>0.12261174245071488</c:v>
                </c:pt>
                <c:pt idx="80">
                  <c:v>0.12614000549497165</c:v>
                </c:pt>
                <c:pt idx="81">
                  <c:v>0.1295624950138444</c:v>
                </c:pt>
                <c:pt idx="82">
                  <c:v>0.1328991933972892</c:v>
                </c:pt>
                <c:pt idx="83">
                  <c:v>0.13630527218949237</c:v>
                </c:pt>
                <c:pt idx="84">
                  <c:v>0.13983214478831779</c:v>
                </c:pt>
                <c:pt idx="85">
                  <c:v>0.14342870283709894</c:v>
                </c:pt>
                <c:pt idx="86">
                  <c:v>0.14716574813303876</c:v>
                </c:pt>
                <c:pt idx="87">
                  <c:v>0.15100323905901478</c:v>
                </c:pt>
                <c:pt idx="88">
                  <c:v>0.15477356973301512</c:v>
                </c:pt>
                <c:pt idx="89">
                  <c:v>0.15863497190619522</c:v>
                </c:pt>
                <c:pt idx="90">
                  <c:v>0.1626774484355244</c:v>
                </c:pt>
                <c:pt idx="91">
                  <c:v>0.16682338297923513</c:v>
                </c:pt>
                <c:pt idx="92">
                  <c:v>0.17099834884227363</c:v>
                </c:pt>
                <c:pt idx="93">
                  <c:v>0.17522871667991019</c:v>
                </c:pt>
                <c:pt idx="94">
                  <c:v>0.17951439099388089</c:v>
                </c:pt>
                <c:pt idx="95">
                  <c:v>0.18354849657095396</c:v>
                </c:pt>
                <c:pt idx="96">
                  <c:v>0.18774304300572894</c:v>
                </c:pt>
                <c:pt idx="97">
                  <c:v>0.19212520991072593</c:v>
                </c:pt>
                <c:pt idx="98">
                  <c:v>0.19660137456972659</c:v>
                </c:pt>
                <c:pt idx="99">
                  <c:v>0.20101854838786798</c:v>
                </c:pt>
                <c:pt idx="100">
                  <c:v>0.20587446683440513</c:v>
                </c:pt>
                <c:pt idx="101">
                  <c:v>0.2109257083625577</c:v>
                </c:pt>
                <c:pt idx="102">
                  <c:v>0.21607394381969453</c:v>
                </c:pt>
                <c:pt idx="103">
                  <c:v>0.22134238128289402</c:v>
                </c:pt>
                <c:pt idx="104">
                  <c:v>0.22673596656625861</c:v>
                </c:pt>
                <c:pt idx="105">
                  <c:v>0.23244621919483893</c:v>
                </c:pt>
                <c:pt idx="106">
                  <c:v>0.23840175355502841</c:v>
                </c:pt>
                <c:pt idx="107">
                  <c:v>0.24452910715323023</c:v>
                </c:pt>
                <c:pt idx="108">
                  <c:v>0.25082900467798674</c:v>
                </c:pt>
                <c:pt idx="109">
                  <c:v>0.25744196827039223</c:v>
                </c:pt>
                <c:pt idx="110">
                  <c:v>0.26398017382527944</c:v>
                </c:pt>
                <c:pt idx="111">
                  <c:v>0.2704736701362131</c:v>
                </c:pt>
                <c:pt idx="112">
                  <c:v>0.27696275155588596</c:v>
                </c:pt>
                <c:pt idx="113">
                  <c:v>0.28359699210031769</c:v>
                </c:pt>
                <c:pt idx="114">
                  <c:v>0.29039474603841503</c:v>
                </c:pt>
                <c:pt idx="115">
                  <c:v>0.29723956692755515</c:v>
                </c:pt>
                <c:pt idx="116">
                  <c:v>0.30427111852389649</c:v>
                </c:pt>
                <c:pt idx="117">
                  <c:v>0.3114870166044863</c:v>
                </c:pt>
                <c:pt idx="118">
                  <c:v>0.31895799064759661</c:v>
                </c:pt>
                <c:pt idx="119">
                  <c:v>0.32665060364969906</c:v>
                </c:pt>
                <c:pt idx="120">
                  <c:v>0.33478706210333281</c:v>
                </c:pt>
                <c:pt idx="121">
                  <c:v>0.3430102560334109</c:v>
                </c:pt>
                <c:pt idx="122">
                  <c:v>0.35149430703096535</c:v>
                </c:pt>
                <c:pt idx="123">
                  <c:v>0.36024918056294342</c:v>
                </c:pt>
                <c:pt idx="124">
                  <c:v>0.36896857766285523</c:v>
                </c:pt>
                <c:pt idx="125">
                  <c:v>0.37777403470202559</c:v>
                </c:pt>
                <c:pt idx="126">
                  <c:v>0.38689580964731124</c:v>
                </c:pt>
                <c:pt idx="127">
                  <c:v>0.39620496814269729</c:v>
                </c:pt>
                <c:pt idx="128">
                  <c:v>0.40566488128615069</c:v>
                </c:pt>
                <c:pt idx="129">
                  <c:v>0.41528549564251238</c:v>
                </c:pt>
                <c:pt idx="130">
                  <c:v>0.42491953816713518</c:v>
                </c:pt>
                <c:pt idx="131">
                  <c:v>0.43443867428577959</c:v>
                </c:pt>
                <c:pt idx="132">
                  <c:v>0.44396996722228421</c:v>
                </c:pt>
                <c:pt idx="133">
                  <c:v>0.45369887768569978</c:v>
                </c:pt>
                <c:pt idx="134">
                  <c:v>0.46389322709681619</c:v>
                </c:pt>
                <c:pt idx="135">
                  <c:v>0.47417720553532278</c:v>
                </c:pt>
                <c:pt idx="136">
                  <c:v>0.48462936839258969</c:v>
                </c:pt>
                <c:pt idx="137">
                  <c:v>0.49521566280329382</c:v>
                </c:pt>
                <c:pt idx="138">
                  <c:v>0.50601360416078245</c:v>
                </c:pt>
                <c:pt idx="139">
                  <c:v>0.51693548960054758</c:v>
                </c:pt>
                <c:pt idx="140">
                  <c:v>0.52796410656444048</c:v>
                </c:pt>
                <c:pt idx="141">
                  <c:v>0.53905602612491565</c:v>
                </c:pt>
                <c:pt idx="142">
                  <c:v>0.55003388102579098</c:v>
                </c:pt>
                <c:pt idx="143">
                  <c:v>0.56105260921884259</c:v>
                </c:pt>
                <c:pt idx="144">
                  <c:v>0.57235552238345855</c:v>
                </c:pt>
                <c:pt idx="145">
                  <c:v>0.58380713997899891</c:v>
                </c:pt>
                <c:pt idx="146">
                  <c:v>0.59560144015662686</c:v>
                </c:pt>
                <c:pt idx="147">
                  <c:v>0.60785990393359779</c:v>
                </c:pt>
                <c:pt idx="148">
                  <c:v>0.61968559568928039</c:v>
                </c:pt>
                <c:pt idx="149">
                  <c:v>0.63162029612910031</c:v>
                </c:pt>
                <c:pt idx="150">
                  <c:v>0.64360515499918902</c:v>
                </c:pt>
                <c:pt idx="151">
                  <c:v>0.65554419772031136</c:v>
                </c:pt>
                <c:pt idx="152">
                  <c:v>0.66775752999849258</c:v>
                </c:pt>
                <c:pt idx="153">
                  <c:v>0.68057657122959248</c:v>
                </c:pt>
                <c:pt idx="154">
                  <c:v>0.69360956170170307</c:v>
                </c:pt>
                <c:pt idx="155">
                  <c:v>0.70682282376954686</c:v>
                </c:pt>
                <c:pt idx="156">
                  <c:v>0.72048317986434962</c:v>
                </c:pt>
                <c:pt idx="157">
                  <c:v>0.7342354522296356</c:v>
                </c:pt>
                <c:pt idx="158">
                  <c:v>0.74822221445830539</c:v>
                </c:pt>
                <c:pt idx="159">
                  <c:v>0.76218335457276587</c:v>
                </c:pt>
                <c:pt idx="160">
                  <c:v>0.7767122743143311</c:v>
                </c:pt>
                <c:pt idx="161">
                  <c:v>0.79168736599517442</c:v>
                </c:pt>
                <c:pt idx="162">
                  <c:v>0.80688704750960716</c:v>
                </c:pt>
                <c:pt idx="163">
                  <c:v>0.8220146557911856</c:v>
                </c:pt>
                <c:pt idx="164">
                  <c:v>0.83734907313853313</c:v>
                </c:pt>
                <c:pt idx="165">
                  <c:v>0.85279975358100868</c:v>
                </c:pt>
                <c:pt idx="166">
                  <c:v>0.86795388642745241</c:v>
                </c:pt>
                <c:pt idx="167">
                  <c:v>0.88331351909686073</c:v>
                </c:pt>
                <c:pt idx="168">
                  <c:v>0.89884088321059508</c:v>
                </c:pt>
                <c:pt idx="169">
                  <c:v>0.91455492888017398</c:v>
                </c:pt>
                <c:pt idx="170">
                  <c:v>0.92968197656583718</c:v>
                </c:pt>
                <c:pt idx="171">
                  <c:v>0.94539351936720328</c:v>
                </c:pt>
                <c:pt idx="172">
                  <c:v>0.96122400803998598</c:v>
                </c:pt>
                <c:pt idx="173">
                  <c:v>0.9770794948810787</c:v>
                </c:pt>
                <c:pt idx="174">
                  <c:v>0.99309648743578294</c:v>
                </c:pt>
                <c:pt idx="175">
                  <c:v>1.0092749857040988</c:v>
                </c:pt>
                <c:pt idx="176">
                  <c:v>1.0256149896860263</c:v>
                </c:pt>
                <c:pt idx="177">
                  <c:v>1.0421164993815653</c:v>
                </c:pt>
                <c:pt idx="178">
                  <c:v>1.0587795147907157</c:v>
                </c:pt>
                <c:pt idx="179">
                  <c:v>1.0756040359134778</c:v>
                </c:pt>
                <c:pt idx="180">
                  <c:v>1.0925900627498515</c:v>
                </c:pt>
                <c:pt idx="181">
                  <c:v>1.1097375952998367</c:v>
                </c:pt>
                <c:pt idx="182">
                  <c:v>1.1270466335634337</c:v>
                </c:pt>
                <c:pt idx="183">
                  <c:v>1.144517177540642</c:v>
                </c:pt>
                <c:pt idx="184">
                  <c:v>1.162149227231462</c:v>
                </c:pt>
                <c:pt idx="185">
                  <c:v>1.1799427826358935</c:v>
                </c:pt>
                <c:pt idx="186">
                  <c:v>1.1978978437539365</c:v>
                </c:pt>
                <c:pt idx="187">
                  <c:v>1.2160144105855912</c:v>
                </c:pt>
                <c:pt idx="188">
                  <c:v>1.2342924831308575</c:v>
                </c:pt>
                <c:pt idx="189">
                  <c:v>1.2527320613897353</c:v>
                </c:pt>
                <c:pt idx="190">
                  <c:v>1.2713331453622247</c:v>
                </c:pt>
                <c:pt idx="191">
                  <c:v>1.2900957350483255</c:v>
                </c:pt>
                <c:pt idx="192">
                  <c:v>1.309019830448038</c:v>
                </c:pt>
                <c:pt idx="193">
                  <c:v>1.3281054315613621</c:v>
                </c:pt>
                <c:pt idx="194">
                  <c:v>1.3473525383882978</c:v>
                </c:pt>
                <c:pt idx="195">
                  <c:v>1.3667611509288451</c:v>
                </c:pt>
                <c:pt idx="196">
                  <c:v>1.3863312691830039</c:v>
                </c:pt>
                <c:pt idx="197">
                  <c:v>1.4060628931507742</c:v>
                </c:pt>
                <c:pt idx="198">
                  <c:v>1.4259560228321562</c:v>
                </c:pt>
                <c:pt idx="199">
                  <c:v>1.4460106582271495</c:v>
                </c:pt>
                <c:pt idx="200">
                  <c:v>1.4662267993357547</c:v>
                </c:pt>
                <c:pt idx="201">
                  <c:v>1.4866044461579715</c:v>
                </c:pt>
                <c:pt idx="202">
                  <c:v>1.5071435986937995</c:v>
                </c:pt>
                <c:pt idx="203">
                  <c:v>1.5278442569432393</c:v>
                </c:pt>
                <c:pt idx="204">
                  <c:v>1.5487064209062908</c:v>
                </c:pt>
                <c:pt idx="205">
                  <c:v>1.5697300905829537</c:v>
                </c:pt>
                <c:pt idx="206">
                  <c:v>1.590915265973228</c:v>
                </c:pt>
                <c:pt idx="207">
                  <c:v>1.612261947077114</c:v>
                </c:pt>
                <c:pt idx="208">
                  <c:v>1.6337701338946118</c:v>
                </c:pt>
                <c:pt idx="209">
                  <c:v>1.6554398264257211</c:v>
                </c:pt>
                <c:pt idx="210">
                  <c:v>1.6772710246704419</c:v>
                </c:pt>
                <c:pt idx="211">
                  <c:v>1.6992637286287742</c:v>
                </c:pt>
                <c:pt idx="212">
                  <c:v>1.721417938300718</c:v>
                </c:pt>
                <c:pt idx="213">
                  <c:v>1.7437336536862733</c:v>
                </c:pt>
                <c:pt idx="214">
                  <c:v>1.7662108747854401</c:v>
                </c:pt>
                <c:pt idx="215">
                  <c:v>1.7888496015982192</c:v>
                </c:pt>
                <c:pt idx="216">
                  <c:v>1.8116498341246094</c:v>
                </c:pt>
                <c:pt idx="217">
                  <c:v>1.8346115723646113</c:v>
                </c:pt>
                <c:pt idx="218">
                  <c:v>1.8577348163182243</c:v>
                </c:pt>
                <c:pt idx="219">
                  <c:v>1.8810195659854492</c:v>
                </c:pt>
                <c:pt idx="220">
                  <c:v>1.9044658213662857</c:v>
                </c:pt>
                <c:pt idx="221">
                  <c:v>1.9280735824607338</c:v>
                </c:pt>
                <c:pt idx="222">
                  <c:v>1.9518428492687936</c:v>
                </c:pt>
                <c:pt idx="223">
                  <c:v>1.9757736217904647</c:v>
                </c:pt>
                <c:pt idx="224">
                  <c:v>1.9998659000257475</c:v>
                </c:pt>
                <c:pt idx="225">
                  <c:v>2.0241196839746416</c:v>
                </c:pt>
                <c:pt idx="226">
                  <c:v>2.0485349736371479</c:v>
                </c:pt>
                <c:pt idx="227">
                  <c:v>2.073111769013265</c:v>
                </c:pt>
                <c:pt idx="228">
                  <c:v>2.0978500701029938</c:v>
                </c:pt>
                <c:pt idx="229">
                  <c:v>2.1227498769063344</c:v>
                </c:pt>
                <c:pt idx="230">
                  <c:v>2.1478111894232867</c:v>
                </c:pt>
                <c:pt idx="231">
                  <c:v>2.1730340076538504</c:v>
                </c:pt>
                <c:pt idx="232">
                  <c:v>2.1984183315980261</c:v>
                </c:pt>
                <c:pt idx="233">
                  <c:v>2.2239641612558128</c:v>
                </c:pt>
                <c:pt idx="234">
                  <c:v>2.2496714966272111</c:v>
                </c:pt>
                <c:pt idx="235">
                  <c:v>2.2755403377122212</c:v>
                </c:pt>
                <c:pt idx="236">
                  <c:v>2.3015706845108426</c:v>
                </c:pt>
                <c:pt idx="237">
                  <c:v>2.3277625370230757</c:v>
                </c:pt>
                <c:pt idx="238">
                  <c:v>2.3541158952489205</c:v>
                </c:pt>
                <c:pt idx="239">
                  <c:v>2.3806307591883766</c:v>
                </c:pt>
                <c:pt idx="240">
                  <c:v>2.4073071288414445</c:v>
                </c:pt>
                <c:pt idx="241">
                  <c:v>2.4341450042081241</c:v>
                </c:pt>
                <c:pt idx="242">
                  <c:v>2.4611443852884154</c:v>
                </c:pt>
                <c:pt idx="243">
                  <c:v>2.488305272082318</c:v>
                </c:pt>
                <c:pt idx="244">
                  <c:v>2.5156276645898323</c:v>
                </c:pt>
                <c:pt idx="245">
                  <c:v>2.543111562810958</c:v>
                </c:pt>
                <c:pt idx="246">
                  <c:v>2.5707569667456953</c:v>
                </c:pt>
                <c:pt idx="247">
                  <c:v>2.598563876394044</c:v>
                </c:pt>
                <c:pt idx="248">
                  <c:v>2.6265322917560048</c:v>
                </c:pt>
                <c:pt idx="249">
                  <c:v>2.6546622128315764</c:v>
                </c:pt>
                <c:pt idx="250">
                  <c:v>2.6829536396207603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B7-4414-BC5D-0FFAE603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013551"/>
        <c:axId val="230014991"/>
      </c:areaChart>
      <c:lineChart>
        <c:grouping val="standard"/>
        <c:varyColors val="0"/>
        <c:ser>
          <c:idx val="0"/>
          <c:order val="0"/>
          <c:spPr>
            <a:ln w="381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analys'!$C$34:$IS$34</c:f>
              <c:numCache>
                <c:formatCode>General</c:formatCode>
                <c:ptCount val="251"/>
                <c:pt idx="0">
                  <c:v>-5.1412142422482668E-2</c:v>
                </c:pt>
                <c:pt idx="1">
                  <c:v>-4.9787355943120296E-2</c:v>
                </c:pt>
                <c:pt idx="2">
                  <c:v>-4.8137672055179714E-2</c:v>
                </c:pt>
                <c:pt idx="3">
                  <c:v>-4.6458379557807808E-2</c:v>
                </c:pt>
                <c:pt idx="4">
                  <c:v>-4.47459354380014E-2</c:v>
                </c:pt>
                <c:pt idx="5">
                  <c:v>-4.3024489838404789E-2</c:v>
                </c:pt>
                <c:pt idx="6">
                  <c:v>-4.1286909596565058E-2</c:v>
                </c:pt>
                <c:pt idx="7">
                  <c:v>-3.9530437972159285E-2</c:v>
                </c:pt>
                <c:pt idx="8">
                  <c:v>-3.7762097346824064E-2</c:v>
                </c:pt>
                <c:pt idx="9">
                  <c:v>-3.5965025310107257E-2</c:v>
                </c:pt>
                <c:pt idx="10">
                  <c:v>-3.4210582548616086E-2</c:v>
                </c:pt>
                <c:pt idx="11">
                  <c:v>-3.2485281919700862E-2</c:v>
                </c:pt>
                <c:pt idx="12">
                  <c:v>-3.0764306148248769E-2</c:v>
                </c:pt>
                <c:pt idx="13">
                  <c:v>-2.9035049330034313E-2</c:v>
                </c:pt>
                <c:pt idx="14">
                  <c:v>-2.7300710488940602E-2</c:v>
                </c:pt>
                <c:pt idx="15">
                  <c:v>-2.5570672617019792E-2</c:v>
                </c:pt>
                <c:pt idx="16">
                  <c:v>-2.3824625926818364E-2</c:v>
                </c:pt>
                <c:pt idx="17">
                  <c:v>-2.2059124122031561E-2</c:v>
                </c:pt>
                <c:pt idx="18">
                  <c:v>-2.029627451240848E-2</c:v>
                </c:pt>
                <c:pt idx="19">
                  <c:v>-1.8523904477754552E-2</c:v>
                </c:pt>
                <c:pt idx="20">
                  <c:v>-1.665912924973003E-2</c:v>
                </c:pt>
                <c:pt idx="21">
                  <c:v>-1.473760485784753E-2</c:v>
                </c:pt>
                <c:pt idx="22">
                  <c:v>-1.2765454129959497E-2</c:v>
                </c:pt>
                <c:pt idx="23">
                  <c:v>-1.0744658649445196E-2</c:v>
                </c:pt>
                <c:pt idx="24">
                  <c:v>-8.7124038838090681E-3</c:v>
                </c:pt>
                <c:pt idx="25">
                  <c:v>-6.6416582331764798E-3</c:v>
                </c:pt>
                <c:pt idx="26">
                  <c:v>-4.5477411895413003E-3</c:v>
                </c:pt>
                <c:pt idx="27">
                  <c:v>-2.4185046874915239E-3</c:v>
                </c:pt>
                <c:pt idx="28">
                  <c:v>-2.5793613979778474E-4</c:v>
                </c:pt>
                <c:pt idx="29">
                  <c:v>1.9417125436606425E-3</c:v>
                </c:pt>
                <c:pt idx="30">
                  <c:v>4.2044852169453653E-3</c:v>
                </c:pt>
                <c:pt idx="31">
                  <c:v>6.4728923524139254E-3</c:v>
                </c:pt>
                <c:pt idx="32">
                  <c:v>8.7926765314829264E-3</c:v>
                </c:pt>
                <c:pt idx="33">
                  <c:v>1.1169580372603606E-2</c:v>
                </c:pt>
                <c:pt idx="34">
                  <c:v>1.3558560015552147E-2</c:v>
                </c:pt>
                <c:pt idx="35">
                  <c:v>1.5953209678238843E-2</c:v>
                </c:pt>
                <c:pt idx="36">
                  <c:v>1.8377414167814417E-2</c:v>
                </c:pt>
                <c:pt idx="37">
                  <c:v>2.0850237736882139E-2</c:v>
                </c:pt>
                <c:pt idx="38">
                  <c:v>2.3380152485809332E-2</c:v>
                </c:pt>
                <c:pt idx="39">
                  <c:v>2.5912507327187105E-2</c:v>
                </c:pt>
                <c:pt idx="40">
                  <c:v>2.8597638802433011E-2</c:v>
                </c:pt>
                <c:pt idx="41">
                  <c:v>3.1354458528323893E-2</c:v>
                </c:pt>
                <c:pt idx="42">
                  <c:v>3.413737826348729E-2</c:v>
                </c:pt>
                <c:pt idx="43">
                  <c:v>3.694703691801856E-2</c:v>
                </c:pt>
                <c:pt idx="44">
                  <c:v>3.9796998153159117E-2</c:v>
                </c:pt>
                <c:pt idx="45">
                  <c:v>4.2703746771915817E-2</c:v>
                </c:pt>
                <c:pt idx="46">
                  <c:v>4.5652284603144473E-2</c:v>
                </c:pt>
                <c:pt idx="47">
                  <c:v>4.8642803675712824E-2</c:v>
                </c:pt>
                <c:pt idx="48">
                  <c:v>5.1687652819845352E-2</c:v>
                </c:pt>
                <c:pt idx="49">
                  <c:v>5.4826979361092286E-2</c:v>
                </c:pt>
                <c:pt idx="50">
                  <c:v>5.8044221590009236E-2</c:v>
                </c:pt>
                <c:pt idx="51">
                  <c:v>6.1310129428620484E-2</c:v>
                </c:pt>
                <c:pt idx="52">
                  <c:v>6.4628722104350556E-2</c:v>
                </c:pt>
                <c:pt idx="53">
                  <c:v>6.8035640987646168E-2</c:v>
                </c:pt>
                <c:pt idx="54">
                  <c:v>7.149248937226671E-2</c:v>
                </c:pt>
                <c:pt idx="55">
                  <c:v>7.502182015385922E-2</c:v>
                </c:pt>
                <c:pt idx="56">
                  <c:v>7.8615409204859793E-2</c:v>
                </c:pt>
                <c:pt idx="57">
                  <c:v>8.2378940844135884E-2</c:v>
                </c:pt>
                <c:pt idx="58">
                  <c:v>8.6116351270646013E-2</c:v>
                </c:pt>
                <c:pt idx="59">
                  <c:v>8.992457322420358E-2</c:v>
                </c:pt>
                <c:pt idx="60">
                  <c:v>9.3760067614829162E-2</c:v>
                </c:pt>
                <c:pt idx="61">
                  <c:v>9.7609882771864387E-2</c:v>
                </c:pt>
                <c:pt idx="62">
                  <c:v>0.10150787539132392</c:v>
                </c:pt>
                <c:pt idx="63">
                  <c:v>0.10552204183077088</c:v>
                </c:pt>
                <c:pt idx="64">
                  <c:v>0.10940540885959776</c:v>
                </c:pt>
                <c:pt idx="65">
                  <c:v>0.1132606944501581</c:v>
                </c:pt>
                <c:pt idx="66">
                  <c:v>0.11721193719013909</c:v>
                </c:pt>
                <c:pt idx="67">
                  <c:v>0.12123112340132816</c:v>
                </c:pt>
                <c:pt idx="68">
                  <c:v>0.12524249768598661</c:v>
                </c:pt>
                <c:pt idx="69">
                  <c:v>0.12905388291006728</c:v>
                </c:pt>
                <c:pt idx="70">
                  <c:v>0.13315116805289795</c:v>
                </c:pt>
                <c:pt idx="71">
                  <c:v>0.13711816461947637</c:v>
                </c:pt>
                <c:pt idx="72">
                  <c:v>0.14118606821589422</c:v>
                </c:pt>
                <c:pt idx="73">
                  <c:v>0.14544830370854619</c:v>
                </c:pt>
                <c:pt idx="74">
                  <c:v>0.14973468635780615</c:v>
                </c:pt>
                <c:pt idx="75">
                  <c:v>0.15407258988874958</c:v>
                </c:pt>
                <c:pt idx="76">
                  <c:v>0.15838451970883521</c:v>
                </c:pt>
                <c:pt idx="77">
                  <c:v>0.16285511333853242</c:v>
                </c:pt>
                <c:pt idx="78">
                  <c:v>0.16733048265692296</c:v>
                </c:pt>
                <c:pt idx="79">
                  <c:v>0.17194492978555412</c:v>
                </c:pt>
                <c:pt idx="80">
                  <c:v>0.17646435924784101</c:v>
                </c:pt>
                <c:pt idx="81">
                  <c:v>0.18084830108322647</c:v>
                </c:pt>
                <c:pt idx="82">
                  <c:v>0.185122351172959</c:v>
                </c:pt>
                <c:pt idx="83">
                  <c:v>0.18948527214887975</c:v>
                </c:pt>
                <c:pt idx="84">
                  <c:v>0.1940029205591392</c:v>
                </c:pt>
                <c:pt idx="85">
                  <c:v>0.19860983058954224</c:v>
                </c:pt>
                <c:pt idx="86">
                  <c:v>0.20339669381388809</c:v>
                </c:pt>
                <c:pt idx="87">
                  <c:v>0.20831222004721295</c:v>
                </c:pt>
                <c:pt idx="88">
                  <c:v>0.21314171924183167</c:v>
                </c:pt>
                <c:pt idx="89">
                  <c:v>0.21808787391576273</c:v>
                </c:pt>
                <c:pt idx="90">
                  <c:v>0.22326597070108967</c:v>
                </c:pt>
                <c:pt idx="91">
                  <c:v>0.22857658912452594</c:v>
                </c:pt>
                <c:pt idx="92">
                  <c:v>0.23392439440116825</c:v>
                </c:pt>
                <c:pt idx="93">
                  <c:v>0.23934316528131755</c:v>
                </c:pt>
                <c:pt idx="94">
                  <c:v>0.24483277943915477</c:v>
                </c:pt>
                <c:pt idx="95">
                  <c:v>0.25000015368827072</c:v>
                </c:pt>
                <c:pt idx="96">
                  <c:v>0.25537304014839746</c:v>
                </c:pt>
                <c:pt idx="97">
                  <c:v>0.26098625378090706</c:v>
                </c:pt>
                <c:pt idx="98">
                  <c:v>0.26671987119666768</c:v>
                </c:pt>
                <c:pt idx="99">
                  <c:v>0.27237792595147009</c:v>
                </c:pt>
                <c:pt idx="100">
                  <c:v>0.27859797831674538</c:v>
                </c:pt>
                <c:pt idx="101">
                  <c:v>0.28506822429815543</c:v>
                </c:pt>
                <c:pt idx="102">
                  <c:v>0.29166271192901611</c:v>
                </c:pt>
                <c:pt idx="103">
                  <c:v>0.29841116894390846</c:v>
                </c:pt>
                <c:pt idx="104">
                  <c:v>0.30531993054451351</c:v>
                </c:pt>
                <c:pt idx="105">
                  <c:v>0.31263431828799981</c:v>
                </c:pt>
                <c:pt idx="106">
                  <c:v>0.32026289277734099</c:v>
                </c:pt>
                <c:pt idx="107">
                  <c:v>0.3281115542944123</c:v>
                </c:pt>
                <c:pt idx="108">
                  <c:v>0.33618123110865072</c:v>
                </c:pt>
                <c:pt idx="109">
                  <c:v>0.34465192111040593</c:v>
                </c:pt>
                <c:pt idx="110">
                  <c:v>0.35302685190343291</c:v>
                </c:pt>
                <c:pt idx="111">
                  <c:v>0.36134451364598796</c:v>
                </c:pt>
                <c:pt idx="112">
                  <c:v>0.36965652025756579</c:v>
                </c:pt>
                <c:pt idx="113">
                  <c:v>0.37815446437349814</c:v>
                </c:pt>
                <c:pt idx="114">
                  <c:v>0.38686185637909776</c:v>
                </c:pt>
                <c:pt idx="115">
                  <c:v>0.39562953747385388</c:v>
                </c:pt>
                <c:pt idx="116">
                  <c:v>0.40463640602403877</c:v>
                </c:pt>
                <c:pt idx="117">
                  <c:v>0.41387940802621714</c:v>
                </c:pt>
                <c:pt idx="118">
                  <c:v>0.42344914241928477</c:v>
                </c:pt>
                <c:pt idx="119">
                  <c:v>0.43330277901258385</c:v>
                </c:pt>
                <c:pt idx="120">
                  <c:v>0.44372494697250481</c:v>
                </c:pt>
                <c:pt idx="121">
                  <c:v>0.45425821630518365</c:v>
                </c:pt>
                <c:pt idx="122">
                  <c:v>0.4651256231727941</c:v>
                </c:pt>
                <c:pt idx="123">
                  <c:v>0.47633993256036194</c:v>
                </c:pt>
                <c:pt idx="124">
                  <c:v>0.48750879940855979</c:v>
                </c:pt>
                <c:pt idx="125">
                  <c:v>0.49878790231912845</c:v>
                </c:pt>
                <c:pt idx="126">
                  <c:v>0.51047218376837589</c:v>
                </c:pt>
                <c:pt idx="127">
                  <c:v>0.52239648891382984</c:v>
                </c:pt>
                <c:pt idx="128">
                  <c:v>0.53451389899208124</c:v>
                </c:pt>
                <c:pt idx="129">
                  <c:v>0.54683715477603323</c:v>
                </c:pt>
                <c:pt idx="130">
                  <c:v>0.55917761099501595</c:v>
                </c:pt>
                <c:pt idx="131">
                  <c:v>0.57137088108017864</c:v>
                </c:pt>
                <c:pt idx="132">
                  <c:v>0.58357972309977935</c:v>
                </c:pt>
                <c:pt idx="133">
                  <c:v>0.5960416977407812</c:v>
                </c:pt>
                <c:pt idx="134">
                  <c:v>0.60909986333091282</c:v>
                </c:pt>
                <c:pt idx="135">
                  <c:v>0.62227283670662692</c:v>
                </c:pt>
                <c:pt idx="136">
                  <c:v>0.635661241190427</c:v>
                </c:pt>
                <c:pt idx="137">
                  <c:v>0.64922145772078421</c:v>
                </c:pt>
                <c:pt idx="138">
                  <c:v>0.66305277746394164</c:v>
                </c:pt>
                <c:pt idx="139">
                  <c:v>0.67704285989856772</c:v>
                </c:pt>
                <c:pt idx="140">
                  <c:v>0.69116965708168254</c:v>
                </c:pt>
                <c:pt idx="141">
                  <c:v>0.70537753994816188</c:v>
                </c:pt>
                <c:pt idx="142">
                  <c:v>0.71943931489220603</c:v>
                </c:pt>
                <c:pt idx="143">
                  <c:v>0.73355344533201827</c:v>
                </c:pt>
                <c:pt idx="144">
                  <c:v>0.74803159453038592</c:v>
                </c:pt>
                <c:pt idx="145">
                  <c:v>0.76270022249347769</c:v>
                </c:pt>
                <c:pt idx="146">
                  <c:v>0.77780780008653572</c:v>
                </c:pt>
                <c:pt idx="147">
                  <c:v>0.79350993500705991</c:v>
                </c:pt>
                <c:pt idx="148">
                  <c:v>0.80865772276045667</c:v>
                </c:pt>
                <c:pt idx="149">
                  <c:v>0.82394514212650727</c:v>
                </c:pt>
                <c:pt idx="150">
                  <c:v>0.83929681052521055</c:v>
                </c:pt>
                <c:pt idx="151">
                  <c:v>0.85458979201455099</c:v>
                </c:pt>
                <c:pt idx="152">
                  <c:v>0.870234117009129</c:v>
                </c:pt>
                <c:pt idx="153">
                  <c:v>0.88665430787681621</c:v>
                </c:pt>
                <c:pt idx="154">
                  <c:v>0.9033485510164373</c:v>
                </c:pt>
                <c:pt idx="155">
                  <c:v>0.92027370799404318</c:v>
                </c:pt>
                <c:pt idx="156">
                  <c:v>0.93777155750973518</c:v>
                </c:pt>
                <c:pt idx="157">
                  <c:v>0.95538714459081697</c:v>
                </c:pt>
                <c:pt idx="158">
                  <c:v>0.97330309487721867</c:v>
                </c:pt>
                <c:pt idx="159">
                  <c:v>0.99118622523596989</c:v>
                </c:pt>
                <c:pt idx="160">
                  <c:v>1.0097966369630988</c:v>
                </c:pt>
                <c:pt idx="161">
                  <c:v>1.028978560105994</c:v>
                </c:pt>
                <c:pt idx="162">
                  <c:v>1.0484481652890667</c:v>
                </c:pt>
                <c:pt idx="163">
                  <c:v>1.0678254502885483</c:v>
                </c:pt>
                <c:pt idx="164">
                  <c:v>1.0874676415530051</c:v>
                </c:pt>
                <c:pt idx="165">
                  <c:v>1.1072587567641483</c:v>
                </c:pt>
                <c:pt idx="166">
                  <c:v>1.1266700176601041</c:v>
                </c:pt>
                <c:pt idx="167">
                  <c:v>1.1463445077832324</c:v>
                </c:pt>
                <c:pt idx="168">
                  <c:v>1.166233848789566</c:v>
                </c:pt>
                <c:pt idx="169">
                  <c:v>1.1863623142922786</c:v>
                </c:pt>
                <c:pt idx="170">
                  <c:v>1.2057388812121657</c:v>
                </c:pt>
                <c:pt idx="171">
                  <c:v>1.2258641407361286</c:v>
                </c:pt>
                <c:pt idx="172">
                  <c:v>1.2461417606337246</c:v>
                </c:pt>
                <c:pt idx="173">
                  <c:v>1.2664514012329935</c:v>
                </c:pt>
                <c:pt idx="174">
                  <c:v>1.286967918040546</c:v>
                </c:pt>
                <c:pt idx="175">
                  <c:v>1.3076913110563824</c:v>
                </c:pt>
                <c:pt idx="176">
                  <c:v>1.3286215802805028</c:v>
                </c:pt>
                <c:pt idx="177">
                  <c:v>1.3497587257129069</c:v>
                </c:pt>
                <c:pt idx="178">
                  <c:v>1.3711027473535948</c:v>
                </c:pt>
                <c:pt idx="179">
                  <c:v>1.3926536452025666</c:v>
                </c:pt>
                <c:pt idx="180">
                  <c:v>1.4144114192598223</c:v>
                </c:pt>
                <c:pt idx="181">
                  <c:v>1.4363760695253616</c:v>
                </c:pt>
                <c:pt idx="182">
                  <c:v>1.4585475959991849</c:v>
                </c:pt>
                <c:pt idx="183">
                  <c:v>1.4809259986812919</c:v>
                </c:pt>
                <c:pt idx="184">
                  <c:v>1.5035112775716828</c:v>
                </c:pt>
                <c:pt idx="185">
                  <c:v>1.5263034326703575</c:v>
                </c:pt>
                <c:pt idx="186">
                  <c:v>1.5493024639773161</c:v>
                </c:pt>
                <c:pt idx="187">
                  <c:v>1.5725083714925585</c:v>
                </c:pt>
                <c:pt idx="188">
                  <c:v>1.5959211552160848</c:v>
                </c:pt>
                <c:pt idx="189">
                  <c:v>1.6195408151478949</c:v>
                </c:pt>
                <c:pt idx="190">
                  <c:v>1.6433673512879887</c:v>
                </c:pt>
                <c:pt idx="191">
                  <c:v>1.6674007636363664</c:v>
                </c:pt>
                <c:pt idx="192">
                  <c:v>1.6916410521930278</c:v>
                </c:pt>
                <c:pt idx="193">
                  <c:v>1.7160882169579732</c:v>
                </c:pt>
                <c:pt idx="194">
                  <c:v>1.7407422579312026</c:v>
                </c:pt>
                <c:pt idx="195">
                  <c:v>1.7656031751127157</c:v>
                </c:pt>
                <c:pt idx="196">
                  <c:v>1.7906709685025126</c:v>
                </c:pt>
                <c:pt idx="197">
                  <c:v>1.8159456381005932</c:v>
                </c:pt>
                <c:pt idx="198">
                  <c:v>1.8414271839069576</c:v>
                </c:pt>
                <c:pt idx="199">
                  <c:v>1.8671156059216059</c:v>
                </c:pt>
                <c:pt idx="200">
                  <c:v>1.8930109041445382</c:v>
                </c:pt>
                <c:pt idx="201">
                  <c:v>1.9191130785757544</c:v>
                </c:pt>
                <c:pt idx="202">
                  <c:v>1.9454221292152543</c:v>
                </c:pt>
                <c:pt idx="203">
                  <c:v>1.971938056063038</c:v>
                </c:pt>
                <c:pt idx="204">
                  <c:v>1.9986608591191053</c:v>
                </c:pt>
                <c:pt idx="205">
                  <c:v>2.0255905383834567</c:v>
                </c:pt>
                <c:pt idx="206">
                  <c:v>2.0527270938560918</c:v>
                </c:pt>
                <c:pt idx="207">
                  <c:v>2.0800705255370104</c:v>
                </c:pt>
                <c:pt idx="208">
                  <c:v>2.1076208334262136</c:v>
                </c:pt>
                <c:pt idx="209">
                  <c:v>2.1353780175237005</c:v>
                </c:pt>
                <c:pt idx="210">
                  <c:v>2.163342077829471</c:v>
                </c:pt>
                <c:pt idx="211">
                  <c:v>2.1915130143435251</c:v>
                </c:pt>
                <c:pt idx="212">
                  <c:v>2.2198908270658633</c:v>
                </c:pt>
                <c:pt idx="213">
                  <c:v>2.2484755159964851</c:v>
                </c:pt>
                <c:pt idx="214">
                  <c:v>2.2772670811353906</c:v>
                </c:pt>
                <c:pt idx="215">
                  <c:v>2.3062655224825805</c:v>
                </c:pt>
                <c:pt idx="216">
                  <c:v>2.3354708400380542</c:v>
                </c:pt>
                <c:pt idx="217">
                  <c:v>2.3648830338018114</c:v>
                </c:pt>
                <c:pt idx="218">
                  <c:v>2.3945021037738528</c:v>
                </c:pt>
                <c:pt idx="219">
                  <c:v>2.4243280499541773</c:v>
                </c:pt>
                <c:pt idx="220">
                  <c:v>2.4543608723427863</c:v>
                </c:pt>
                <c:pt idx="221">
                  <c:v>2.4846005709396786</c:v>
                </c:pt>
                <c:pt idx="222">
                  <c:v>2.5150471457448553</c:v>
                </c:pt>
                <c:pt idx="223">
                  <c:v>2.5457005967583157</c:v>
                </c:pt>
                <c:pt idx="224">
                  <c:v>2.5765609239800598</c:v>
                </c:pt>
                <c:pt idx="225">
                  <c:v>2.6076281274100879</c:v>
                </c:pt>
                <c:pt idx="226">
                  <c:v>2.6389022070483996</c:v>
                </c:pt>
                <c:pt idx="227">
                  <c:v>2.670383162894995</c:v>
                </c:pt>
                <c:pt idx="228">
                  <c:v>2.7020709949498745</c:v>
                </c:pt>
                <c:pt idx="229">
                  <c:v>2.7339657032130376</c:v>
                </c:pt>
                <c:pt idx="230">
                  <c:v>2.7660672876844847</c:v>
                </c:pt>
                <c:pt idx="231">
                  <c:v>2.7983757483642155</c:v>
                </c:pt>
                <c:pt idx="232">
                  <c:v>2.8308910852522304</c:v>
                </c:pt>
                <c:pt idx="233">
                  <c:v>2.863613298348529</c:v>
                </c:pt>
                <c:pt idx="234">
                  <c:v>2.8965423876531116</c:v>
                </c:pt>
                <c:pt idx="235">
                  <c:v>2.9296783531659774</c:v>
                </c:pt>
                <c:pt idx="236">
                  <c:v>2.9630211948871272</c:v>
                </c:pt>
                <c:pt idx="237">
                  <c:v>2.9965709128165612</c:v>
                </c:pt>
                <c:pt idx="238">
                  <c:v>3.0303275069542788</c:v>
                </c:pt>
                <c:pt idx="239">
                  <c:v>3.0642909773002804</c:v>
                </c:pt>
                <c:pt idx="240">
                  <c:v>3.0984613238545657</c:v>
                </c:pt>
                <c:pt idx="241">
                  <c:v>3.1328385466171351</c:v>
                </c:pt>
                <c:pt idx="242">
                  <c:v>3.1674226455879886</c:v>
                </c:pt>
                <c:pt idx="243">
                  <c:v>3.2022136207671257</c:v>
                </c:pt>
                <c:pt idx="244">
                  <c:v>3.2372114721545464</c:v>
                </c:pt>
                <c:pt idx="245">
                  <c:v>3.2724161997502512</c:v>
                </c:pt>
                <c:pt idx="246">
                  <c:v>3.3078278035542397</c:v>
                </c:pt>
                <c:pt idx="247">
                  <c:v>3.3434462835665117</c:v>
                </c:pt>
                <c:pt idx="248">
                  <c:v>3.3792716397870675</c:v>
                </c:pt>
                <c:pt idx="249">
                  <c:v>3.4153038722159073</c:v>
                </c:pt>
                <c:pt idx="250">
                  <c:v>3.4515429808530311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B7-4414-BC5D-0FFAE603C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013551"/>
        <c:axId val="230014991"/>
      </c:lineChart>
      <c:dateAx>
        <c:axId val="230013551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5232216161352885"/>
              <c:y val="0.944186858911603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30014991"/>
        <c:crosses val="autoZero"/>
        <c:auto val="0"/>
        <c:lblOffset val="100"/>
        <c:baseTimeUnit val="days"/>
      </c:dateAx>
      <c:valAx>
        <c:axId val="230014991"/>
        <c:scaling>
          <c:orientation val="minMax"/>
          <c:max val="4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Temperure rise from 1850-1900  (</a:t>
                </a:r>
                <a:r>
                  <a:rPr lang="ja-JP"/>
                  <a:t>℃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8.77214618367912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2300135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07630365825846E-2"/>
          <c:y val="4.7427617415755033E-2"/>
          <c:w val="0.86620841412014848"/>
          <c:h val="0.82208969161873635"/>
        </c:manualLayout>
      </c:layout>
      <c:areaChart>
        <c:grouping val="standard"/>
        <c:varyColors val="0"/>
        <c:ser>
          <c:idx val="1"/>
          <c:order val="1"/>
          <c:spPr>
            <a:solidFill>
              <a:srgbClr val="FF0000">
                <a:alpha val="40000"/>
              </a:srgbClr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analys'!$C$103:$IS$103</c:f>
              <c:numCache>
                <c:formatCode>0.00_);[Red]\(0.00\)</c:formatCode>
                <c:ptCount val="251"/>
                <c:pt idx="0">
                  <c:v>-5.0966096705854884E-2</c:v>
                </c:pt>
                <c:pt idx="1">
                  <c:v>-4.8884890797057615E-2</c:v>
                </c:pt>
                <c:pt idx="2">
                  <c:v>-4.6771793538532329E-2</c:v>
                </c:pt>
                <c:pt idx="3">
                  <c:v>-4.4620770304081916E-2</c:v>
                </c:pt>
                <c:pt idx="4">
                  <c:v>-4.2427282811482371E-2</c:v>
                </c:pt>
                <c:pt idx="5">
                  <c:v>-4.0222265229750948E-2</c:v>
                </c:pt>
                <c:pt idx="6">
                  <c:v>-3.7996580616874692E-2</c:v>
                </c:pt>
                <c:pt idx="7">
                  <c:v>-3.5746697835487548E-2</c:v>
                </c:pt>
                <c:pt idx="8">
                  <c:v>-3.3481611927302132E-2</c:v>
                </c:pt>
                <c:pt idx="9">
                  <c:v>-3.1179723655301552E-2</c:v>
                </c:pt>
                <c:pt idx="10">
                  <c:v>-2.8932439665533889E-2</c:v>
                </c:pt>
                <c:pt idx="11">
                  <c:v>-2.6722484136633178E-2</c:v>
                </c:pt>
                <c:pt idx="12">
                  <c:v>-2.4518068362661065E-2</c:v>
                </c:pt>
                <c:pt idx="13">
                  <c:v>-2.2303045309719206E-2</c:v>
                </c:pt>
                <c:pt idx="14">
                  <c:v>-2.0081512640788245E-2</c:v>
                </c:pt>
                <c:pt idx="15">
                  <c:v>-1.7865489128026345E-2</c:v>
                </c:pt>
                <c:pt idx="16">
                  <c:v>-1.562895975334249E-2</c:v>
                </c:pt>
                <c:pt idx="17">
                  <c:v>-1.3367510119938045E-2</c:v>
                </c:pt>
                <c:pt idx="18">
                  <c:v>-1.1109457710917321E-2</c:v>
                </c:pt>
                <c:pt idx="19">
                  <c:v>-8.8392104904058896E-3</c:v>
                </c:pt>
                <c:pt idx="20">
                  <c:v>-6.4506004961459307E-3</c:v>
                </c:pt>
                <c:pt idx="21">
                  <c:v>-3.9892999073736085E-3</c:v>
                </c:pt>
                <c:pt idx="22">
                  <c:v>-1.4631515179986815E-3</c:v>
                </c:pt>
                <c:pt idx="23">
                  <c:v>1.1253064412081459E-3</c:v>
                </c:pt>
                <c:pt idx="24">
                  <c:v>3.7284427179718055E-3</c:v>
                </c:pt>
                <c:pt idx="25">
                  <c:v>6.38088236986014E-3</c:v>
                </c:pt>
                <c:pt idx="26">
                  <c:v>9.0630025001648962E-3</c:v>
                </c:pt>
                <c:pt idx="27">
                  <c:v>1.1790363692284041E-2</c:v>
                </c:pt>
                <c:pt idx="28">
                  <c:v>1.4557858427706981E-2</c:v>
                </c:pt>
                <c:pt idx="29">
                  <c:v>1.737541131569529E-2</c:v>
                </c:pt>
                <c:pt idx="30">
                  <c:v>2.0273820379114661E-2</c:v>
                </c:pt>
                <c:pt idx="31">
                  <c:v>2.3179446683777007E-2</c:v>
                </c:pt>
                <c:pt idx="32">
                  <c:v>2.6150882378212066E-2</c:v>
                </c:pt>
                <c:pt idx="33">
                  <c:v>2.9195483242151189E-2</c:v>
                </c:pt>
                <c:pt idx="34">
                  <c:v>3.2255552126311322E-2</c:v>
                </c:pt>
                <c:pt idx="35">
                  <c:v>3.5322883797755771E-2</c:v>
                </c:pt>
                <c:pt idx="36">
                  <c:v>3.8428072554507052E-2</c:v>
                </c:pt>
                <c:pt idx="37">
                  <c:v>4.159553799610561E-2</c:v>
                </c:pt>
                <c:pt idx="38">
                  <c:v>4.483613212407183E-2</c:v>
                </c:pt>
                <c:pt idx="39">
                  <c:v>4.8079851791849391E-2</c:v>
                </c:pt>
                <c:pt idx="40">
                  <c:v>5.151926463972855E-2</c:v>
                </c:pt>
                <c:pt idx="41">
                  <c:v>5.5050503713840369E-2</c:v>
                </c:pt>
                <c:pt idx="42">
                  <c:v>5.861517456142367E-2</c:v>
                </c:pt>
                <c:pt idx="43">
                  <c:v>6.2214095569068116E-2</c:v>
                </c:pt>
                <c:pt idx="44">
                  <c:v>6.5864640571599992E-2</c:v>
                </c:pt>
                <c:pt idx="45">
                  <c:v>6.9587925124730193E-2</c:v>
                </c:pt>
                <c:pt idx="46">
                  <c:v>7.3364737914970501E-2</c:v>
                </c:pt>
                <c:pt idx="47">
                  <c:v>7.7195324914095892E-2</c:v>
                </c:pt>
                <c:pt idx="48">
                  <c:v>8.1095503867241653E-2</c:v>
                </c:pt>
                <c:pt idx="49">
                  <c:v>8.5116699901474552E-2</c:v>
                </c:pt>
                <c:pt idx="50">
                  <c:v>8.9237698950827588E-2</c:v>
                </c:pt>
                <c:pt idx="51">
                  <c:v>9.342103428604806E-2</c:v>
                </c:pt>
                <c:pt idx="52">
                  <c:v>9.7671854177367651E-2</c:v>
                </c:pt>
                <c:pt idx="53">
                  <c:v>0.1020358120270726</c:v>
                </c:pt>
                <c:pt idx="54">
                  <c:v>0.10646372509458649</c:v>
                </c:pt>
                <c:pt idx="55">
                  <c:v>0.11098448161862709</c:v>
                </c:pt>
                <c:pt idx="56">
                  <c:v>0.11558754722861825</c:v>
                </c:pt>
                <c:pt idx="57">
                  <c:v>0.12040829406833878</c:v>
                </c:pt>
                <c:pt idx="58">
                  <c:v>0.12519558197481245</c:v>
                </c:pt>
                <c:pt idx="59">
                  <c:v>0.13007357310313955</c:v>
                </c:pt>
                <c:pt idx="60">
                  <c:v>0.13498649777990163</c:v>
                </c:pt>
                <c:pt idx="61">
                  <c:v>0.13991776607537837</c:v>
                </c:pt>
                <c:pt idx="62">
                  <c:v>0.14491074538380477</c:v>
                </c:pt>
                <c:pt idx="63">
                  <c:v>0.1500525329471474</c:v>
                </c:pt>
                <c:pt idx="64">
                  <c:v>0.15502677818433988</c:v>
                </c:pt>
                <c:pt idx="65">
                  <c:v>0.15996505361504382</c:v>
                </c:pt>
                <c:pt idx="66">
                  <c:v>0.16502624155696208</c:v>
                </c:pt>
                <c:pt idx="67">
                  <c:v>0.17017445899816447</c:v>
                </c:pt>
                <c:pt idx="68">
                  <c:v>0.1753126700613836</c:v>
                </c:pt>
                <c:pt idx="69">
                  <c:v>0.18019471305584045</c:v>
                </c:pt>
                <c:pt idx="70">
                  <c:v>0.18544296823127304</c:v>
                </c:pt>
                <c:pt idx="71">
                  <c:v>0.19052433541361288</c:v>
                </c:pt>
                <c:pt idx="72">
                  <c:v>0.19573495546050357</c:v>
                </c:pt>
                <c:pt idx="73">
                  <c:v>0.20119449725548072</c:v>
                </c:pt>
                <c:pt idx="74">
                  <c:v>0.20668496939463027</c:v>
                </c:pt>
                <c:pt idx="75">
                  <c:v>0.21224143516724975</c:v>
                </c:pt>
                <c:pt idx="76">
                  <c:v>0.21776463094335141</c:v>
                </c:pt>
                <c:pt idx="77">
                  <c:v>0.22349106084422588</c:v>
                </c:pt>
                <c:pt idx="78">
                  <c:v>0.22922360797444302</c:v>
                </c:pt>
                <c:pt idx="79">
                  <c:v>0.23513430131902857</c:v>
                </c:pt>
                <c:pt idx="80">
                  <c:v>0.24092328554604847</c:v>
                </c:pt>
                <c:pt idx="81">
                  <c:v>0.24653872226189821</c:v>
                </c:pt>
                <c:pt idx="82">
                  <c:v>0.25201339749721752</c:v>
                </c:pt>
                <c:pt idx="83">
                  <c:v>0.25760190837543773</c:v>
                </c:pt>
                <c:pt idx="84">
                  <c:v>0.26338861123438223</c:v>
                </c:pt>
                <c:pt idx="85">
                  <c:v>0.26928965023141699</c:v>
                </c:pt>
                <c:pt idx="86">
                  <c:v>0.27542119314714986</c:v>
                </c:pt>
                <c:pt idx="87">
                  <c:v>0.28171754184993963</c:v>
                </c:pt>
                <c:pt idx="88">
                  <c:v>0.28790369762366119</c:v>
                </c:pt>
                <c:pt idx="89">
                  <c:v>0.29423927861474025</c:v>
                </c:pt>
                <c:pt idx="90">
                  <c:v>0.30087195666987504</c:v>
                </c:pt>
                <c:pt idx="91">
                  <c:v>0.30767438307027234</c:v>
                </c:pt>
                <c:pt idx="92">
                  <c:v>0.31452444249790429</c:v>
                </c:pt>
                <c:pt idx="93">
                  <c:v>0.32146540250553007</c:v>
                </c:pt>
                <c:pt idx="94">
                  <c:v>0.32849710640473501</c:v>
                </c:pt>
                <c:pt idx="95">
                  <c:v>0.33511604985165949</c:v>
                </c:pt>
                <c:pt idx="96">
                  <c:v>0.34199823602820917</c:v>
                </c:pt>
                <c:pt idx="97">
                  <c:v>0.34918825978068707</c:v>
                </c:pt>
                <c:pt idx="98">
                  <c:v>0.35653250999204206</c:v>
                </c:pt>
                <c:pt idx="99">
                  <c:v>0.36377997120467748</c:v>
                </c:pt>
                <c:pt idx="100">
                  <c:v>0.37174730100466419</c:v>
                </c:pt>
                <c:pt idx="101">
                  <c:v>0.38003510641105021</c:v>
                </c:pt>
                <c:pt idx="102">
                  <c:v>0.38848205423906501</c:v>
                </c:pt>
                <c:pt idx="103">
                  <c:v>0.39712622305327749</c:v>
                </c:pt>
                <c:pt idx="104">
                  <c:v>0.40597572767944445</c:v>
                </c:pt>
                <c:pt idx="105">
                  <c:v>0.41534480305293719</c:v>
                </c:pt>
                <c:pt idx="106">
                  <c:v>0.42511632349859446</c:v>
                </c:pt>
                <c:pt idx="107">
                  <c:v>0.43516975570827715</c:v>
                </c:pt>
                <c:pt idx="108">
                  <c:v>0.4455062887119664</c:v>
                </c:pt>
                <c:pt idx="109">
                  <c:v>0.45635648368045317</c:v>
                </c:pt>
                <c:pt idx="110">
                  <c:v>0.46708401968201824</c:v>
                </c:pt>
                <c:pt idx="111">
                  <c:v>0.47773819916089705</c:v>
                </c:pt>
                <c:pt idx="112">
                  <c:v>0.48838513492366059</c:v>
                </c:pt>
                <c:pt idx="113">
                  <c:v>0.49927023997060066</c:v>
                </c:pt>
                <c:pt idx="114">
                  <c:v>0.51042362899891136</c:v>
                </c:pt>
                <c:pt idx="115">
                  <c:v>0.52165424294888563</c:v>
                </c:pt>
                <c:pt idx="116">
                  <c:v>0.53319123459948159</c:v>
                </c:pt>
                <c:pt idx="117">
                  <c:v>0.54503069204591958</c:v>
                </c:pt>
                <c:pt idx="118">
                  <c:v>0.55728866441179548</c:v>
                </c:pt>
                <c:pt idx="119">
                  <c:v>0.56991029006020866</c:v>
                </c:pt>
                <c:pt idx="120">
                  <c:v>0.58326015345221405</c:v>
                </c:pt>
                <c:pt idx="121">
                  <c:v>0.5967523277486958</c:v>
                </c:pt>
                <c:pt idx="122">
                  <c:v>0.61067250229067671</c:v>
                </c:pt>
                <c:pt idx="123">
                  <c:v>0.62503702788030757</c:v>
                </c:pt>
                <c:pt idx="124">
                  <c:v>0.63934334564838824</c:v>
                </c:pt>
                <c:pt idx="125">
                  <c:v>0.65379086593586622</c:v>
                </c:pt>
                <c:pt idx="126">
                  <c:v>0.66875738362978954</c:v>
                </c:pt>
                <c:pt idx="127">
                  <c:v>0.68403135017384864</c:v>
                </c:pt>
                <c:pt idx="128">
                  <c:v>0.69955266683576045</c:v>
                </c:pt>
                <c:pt idx="129">
                  <c:v>0.71533765340411626</c:v>
                </c:pt>
                <c:pt idx="130">
                  <c:v>0.73114467218868884</c:v>
                </c:pt>
                <c:pt idx="131">
                  <c:v>0.74676315872284593</c:v>
                </c:pt>
                <c:pt idx="132">
                  <c:v>0.76240159150986475</c:v>
                </c:pt>
                <c:pt idx="133">
                  <c:v>0.77836426450571139</c:v>
                </c:pt>
                <c:pt idx="134">
                  <c:v>0.79509060469220816</c:v>
                </c:pt>
                <c:pt idx="135">
                  <c:v>0.81196400336593666</c:v>
                </c:pt>
                <c:pt idx="136">
                  <c:v>0.82911334998776931</c:v>
                </c:pt>
                <c:pt idx="137">
                  <c:v>0.84648277244789782</c:v>
                </c:pt>
                <c:pt idx="138">
                  <c:v>0.86419945383437757</c:v>
                </c:pt>
                <c:pt idx="139">
                  <c:v>0.88211949600443007</c:v>
                </c:pt>
                <c:pt idx="140">
                  <c:v>0.90021465751846308</c:v>
                </c:pt>
                <c:pt idx="141">
                  <c:v>0.91841368252808797</c:v>
                </c:pt>
                <c:pt idx="142">
                  <c:v>0.93642555637947977</c:v>
                </c:pt>
                <c:pt idx="143">
                  <c:v>0.95450449293020745</c:v>
                </c:pt>
                <c:pt idx="144">
                  <c:v>0.97304970489671538</c:v>
                </c:pt>
                <c:pt idx="145">
                  <c:v>0.99183890309506306</c:v>
                </c:pt>
                <c:pt idx="146">
                  <c:v>1.011190356442105</c:v>
                </c:pt>
                <c:pt idx="147">
                  <c:v>1.0313033844568087</c:v>
                </c:pt>
                <c:pt idx="148">
                  <c:v>1.0507063434166519</c:v>
                </c:pt>
                <c:pt idx="149">
                  <c:v>1.0702881579621373</c:v>
                </c:pt>
                <c:pt idx="150">
                  <c:v>1.0899522697621173</c:v>
                </c:pt>
                <c:pt idx="151">
                  <c:v>1.1095412088892038</c:v>
                </c:pt>
                <c:pt idx="152">
                  <c:v>1.1295801875681979</c:v>
                </c:pt>
                <c:pt idx="153">
                  <c:v>1.150612980917648</c:v>
                </c:pt>
                <c:pt idx="154">
                  <c:v>1.1719968106739815</c:v>
                </c:pt>
                <c:pt idx="155">
                  <c:v>1.1936764203682586</c:v>
                </c:pt>
                <c:pt idx="156">
                  <c:v>1.2160895978939572</c:v>
                </c:pt>
                <c:pt idx="157">
                  <c:v>1.2386535866923298</c:v>
                </c:pt>
                <c:pt idx="158">
                  <c:v>1.2616023138459496</c:v>
                </c:pt>
                <c:pt idx="159">
                  <c:v>1.2845090016127203</c:v>
                </c:pt>
                <c:pt idx="160">
                  <c:v>1.3083472716522708</c:v>
                </c:pt>
                <c:pt idx="161">
                  <c:v>1.3329175966113727</c:v>
                </c:pt>
                <c:pt idx="162">
                  <c:v>1.3578564164893314</c:v>
                </c:pt>
                <c:pt idx="163">
                  <c:v>1.3826769824834526</c:v>
                </c:pt>
                <c:pt idx="164">
                  <c:v>1.4078368696689714</c:v>
                </c:pt>
                <c:pt idx="165">
                  <c:v>1.43318751508749</c:v>
                </c:pt>
                <c:pt idx="166">
                  <c:v>1.4580516011609552</c:v>
                </c:pt>
                <c:pt idx="167">
                  <c:v>1.4832528602906454</c:v>
                </c:pt>
                <c:pt idx="168">
                  <c:v>1.5087293241523521</c:v>
                </c:pt>
                <c:pt idx="169">
                  <c:v>1.5345120850697787</c:v>
                </c:pt>
                <c:pt idx="170">
                  <c:v>1.5593317312682751</c:v>
                </c:pt>
                <c:pt idx="171">
                  <c:v>1.5851103856141602</c:v>
                </c:pt>
                <c:pt idx="172">
                  <c:v>1.6110841999480801</c:v>
                </c:pt>
                <c:pt idx="173">
                  <c:v>1.6370990299319772</c:v>
                </c:pt>
                <c:pt idx="174">
                  <c:v>1.6633788498038007</c:v>
                </c:pt>
                <c:pt idx="175">
                  <c:v>1.6899236595635496</c:v>
                </c:pt>
                <c:pt idx="176">
                  <c:v>1.7167334592112251</c:v>
                </c:pt>
                <c:pt idx="177">
                  <c:v>1.7438082487468261</c:v>
                </c:pt>
                <c:pt idx="178">
                  <c:v>1.7711480281703533</c:v>
                </c:pt>
                <c:pt idx="179">
                  <c:v>1.7987527974818063</c:v>
                </c:pt>
                <c:pt idx="180">
                  <c:v>1.8266225566811853</c:v>
                </c:pt>
                <c:pt idx="181">
                  <c:v>1.8547573057684905</c:v>
                </c:pt>
                <c:pt idx="182">
                  <c:v>1.8831570447437216</c:v>
                </c:pt>
                <c:pt idx="183">
                  <c:v>1.9118217736068783</c:v>
                </c:pt>
                <c:pt idx="184">
                  <c:v>1.9407514923579616</c:v>
                </c:pt>
                <c:pt idx="185">
                  <c:v>1.9699462009969704</c:v>
                </c:pt>
                <c:pt idx="186">
                  <c:v>1.9994058995239055</c:v>
                </c:pt>
                <c:pt idx="187">
                  <c:v>2.0291305879387664</c:v>
                </c:pt>
                <c:pt idx="188">
                  <c:v>2.0591202662415529</c:v>
                </c:pt>
                <c:pt idx="189">
                  <c:v>2.0893749344322661</c:v>
                </c:pt>
                <c:pt idx="190">
                  <c:v>2.1198945925109047</c:v>
                </c:pt>
                <c:pt idx="191">
                  <c:v>2.1506792404774693</c:v>
                </c:pt>
                <c:pt idx="192">
                  <c:v>2.1817288783319602</c:v>
                </c:pt>
                <c:pt idx="193">
                  <c:v>2.2130435060743774</c:v>
                </c:pt>
                <c:pt idx="194">
                  <c:v>2.2446231237047201</c:v>
                </c:pt>
                <c:pt idx="195">
                  <c:v>2.2764677312229886</c:v>
                </c:pt>
                <c:pt idx="196">
                  <c:v>2.308577328629184</c:v>
                </c:pt>
                <c:pt idx="197">
                  <c:v>2.3409519159233043</c:v>
                </c:pt>
                <c:pt idx="198">
                  <c:v>2.373591493105351</c:v>
                </c:pt>
                <c:pt idx="199">
                  <c:v>2.4064960601753236</c:v>
                </c:pt>
                <c:pt idx="200">
                  <c:v>2.4396656171332221</c:v>
                </c:pt>
                <c:pt idx="201">
                  <c:v>2.4731001639790469</c:v>
                </c:pt>
                <c:pt idx="202">
                  <c:v>2.5067997007127976</c:v>
                </c:pt>
                <c:pt idx="203">
                  <c:v>2.5407642273344742</c:v>
                </c:pt>
                <c:pt idx="204">
                  <c:v>2.5749937438440766</c:v>
                </c:pt>
                <c:pt idx="205">
                  <c:v>2.609488250241605</c:v>
                </c:pt>
                <c:pt idx="206">
                  <c:v>2.6442477465270597</c:v>
                </c:pt>
                <c:pt idx="207">
                  <c:v>2.6792722327004399</c:v>
                </c:pt>
                <c:pt idx="208">
                  <c:v>2.7145617087617464</c:v>
                </c:pt>
                <c:pt idx="209">
                  <c:v>2.7501161747109792</c:v>
                </c:pt>
                <c:pt idx="210">
                  <c:v>2.7859356305481375</c:v>
                </c:pt>
                <c:pt idx="211">
                  <c:v>2.8220200762732222</c:v>
                </c:pt>
                <c:pt idx="212">
                  <c:v>2.8583695118862322</c:v>
                </c:pt>
                <c:pt idx="213">
                  <c:v>2.8949839373871682</c:v>
                </c:pt>
                <c:pt idx="214">
                  <c:v>2.9318633527760309</c:v>
                </c:pt>
                <c:pt idx="215">
                  <c:v>2.9690077580528191</c:v>
                </c:pt>
                <c:pt idx="216">
                  <c:v>3.0064171532175337</c:v>
                </c:pt>
                <c:pt idx="217">
                  <c:v>3.0440915382701736</c:v>
                </c:pt>
                <c:pt idx="218">
                  <c:v>3.0820309132107404</c:v>
                </c:pt>
                <c:pt idx="219">
                  <c:v>3.1202352780392322</c:v>
                </c:pt>
                <c:pt idx="220">
                  <c:v>3.1587046327556507</c:v>
                </c:pt>
                <c:pt idx="221">
                  <c:v>3.1974389773599943</c:v>
                </c:pt>
                <c:pt idx="222">
                  <c:v>3.2364383118522646</c:v>
                </c:pt>
                <c:pt idx="223">
                  <c:v>3.2757026362324613</c:v>
                </c:pt>
                <c:pt idx="224">
                  <c:v>3.3152319505005829</c:v>
                </c:pt>
                <c:pt idx="225">
                  <c:v>3.3550262546566314</c:v>
                </c:pt>
                <c:pt idx="226">
                  <c:v>3.3950855487006057</c:v>
                </c:pt>
                <c:pt idx="227">
                  <c:v>3.4354098326325051</c:v>
                </c:pt>
                <c:pt idx="228">
                  <c:v>3.4759991064523317</c:v>
                </c:pt>
                <c:pt idx="229">
                  <c:v>3.5168533701600833</c:v>
                </c:pt>
                <c:pt idx="230">
                  <c:v>3.5579726237557612</c:v>
                </c:pt>
                <c:pt idx="231">
                  <c:v>3.5993568672393654</c:v>
                </c:pt>
                <c:pt idx="232">
                  <c:v>3.641006100610896</c:v>
                </c:pt>
                <c:pt idx="233">
                  <c:v>3.6829203238703516</c:v>
                </c:pt>
                <c:pt idx="234">
                  <c:v>3.7250995370177331</c:v>
                </c:pt>
                <c:pt idx="235">
                  <c:v>3.7675437400530409</c:v>
                </c:pt>
                <c:pt idx="236">
                  <c:v>3.8102529329762747</c:v>
                </c:pt>
                <c:pt idx="237">
                  <c:v>3.8532271157874343</c:v>
                </c:pt>
                <c:pt idx="238">
                  <c:v>3.8964662884865207</c:v>
                </c:pt>
                <c:pt idx="239">
                  <c:v>3.9399704510735325</c:v>
                </c:pt>
                <c:pt idx="240">
                  <c:v>3.9837396035484698</c:v>
                </c:pt>
                <c:pt idx="241">
                  <c:v>4.0277737459113343</c:v>
                </c:pt>
                <c:pt idx="242">
                  <c:v>4.0720728781621238</c:v>
                </c:pt>
                <c:pt idx="243">
                  <c:v>4.1166370003008401</c:v>
                </c:pt>
                <c:pt idx="244">
                  <c:v>4.1614661123274814</c:v>
                </c:pt>
                <c:pt idx="245">
                  <c:v>4.2065602142420495</c:v>
                </c:pt>
                <c:pt idx="246">
                  <c:v>4.2519193060445435</c:v>
                </c:pt>
                <c:pt idx="247">
                  <c:v>4.2975433877349634</c:v>
                </c:pt>
                <c:pt idx="248">
                  <c:v>4.3434324593133082</c:v>
                </c:pt>
                <c:pt idx="249">
                  <c:v>4.3895865207795808</c:v>
                </c:pt>
                <c:pt idx="250">
                  <c:v>4.4360055721337774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75-4BA0-ACA2-15C4060425D5}"/>
            </c:ext>
          </c:extLst>
        </c:ser>
        <c:ser>
          <c:idx val="2"/>
          <c:order val="2"/>
          <c:spPr>
            <a:solidFill>
              <a:schemeClr val="bg1"/>
            </a:solidFill>
            <a:ln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analys'!$C$104:$IS$104</c:f>
              <c:numCache>
                <c:formatCode>0.00_);[Red]\(0.00\)</c:formatCode>
                <c:ptCount val="251"/>
                <c:pt idx="0">
                  <c:v>-5.1760379101599571E-2</c:v>
                </c:pt>
                <c:pt idx="1">
                  <c:v>-5.0491928263329058E-2</c:v>
                </c:pt>
                <c:pt idx="2">
                  <c:v>-4.9204040324133017E-2</c:v>
                </c:pt>
                <c:pt idx="3">
                  <c:v>-4.7893037307398953E-2</c:v>
                </c:pt>
                <c:pt idx="4">
                  <c:v>-4.6556153226413564E-2</c:v>
                </c:pt>
                <c:pt idx="5">
                  <c:v>-4.5212241800770527E-2</c:v>
                </c:pt>
                <c:pt idx="6">
                  <c:v>-4.385573425819863E-2</c:v>
                </c:pt>
                <c:pt idx="7">
                  <c:v>-4.2484478445403935E-2</c:v>
                </c:pt>
                <c:pt idx="8">
                  <c:v>-4.1103956649435683E-2</c:v>
                </c:pt>
                <c:pt idx="9">
                  <c:v>-3.9701004593667412E-2</c:v>
                </c:pt>
                <c:pt idx="10">
                  <c:v>-3.8331332689218491E-2</c:v>
                </c:pt>
                <c:pt idx="11">
                  <c:v>-3.6984411689558891E-2</c:v>
                </c:pt>
                <c:pt idx="12">
                  <c:v>-3.5640867052974805E-2</c:v>
                </c:pt>
                <c:pt idx="13">
                  <c:v>-3.4290857504944879E-2</c:v>
                </c:pt>
                <c:pt idx="14">
                  <c:v>-3.2936880484103488E-2</c:v>
                </c:pt>
                <c:pt idx="15">
                  <c:v>-3.1586261177042975E-2</c:v>
                </c:pt>
                <c:pt idx="16">
                  <c:v>-3.0223143982274946E-2</c:v>
                </c:pt>
                <c:pt idx="17">
                  <c:v>-2.8844838418624036E-2</c:v>
                </c:pt>
                <c:pt idx="18">
                  <c:v>-2.7468603391145985E-2</c:v>
                </c:pt>
                <c:pt idx="19">
                  <c:v>-2.608493588483796E-2</c:v>
                </c:pt>
                <c:pt idx="20">
                  <c:v>-2.4629128779585542E-2</c:v>
                </c:pt>
                <c:pt idx="21">
                  <c:v>-2.3129018299470571E-2</c:v>
                </c:pt>
                <c:pt idx="22">
                  <c:v>-2.1589384460957158E-2</c:v>
                </c:pt>
                <c:pt idx="23">
                  <c:v>-2.0011774261838831E-2</c:v>
                </c:pt>
                <c:pt idx="24">
                  <c:v>-1.8425217939643176E-2</c:v>
                </c:pt>
                <c:pt idx="25">
                  <c:v>-1.6808612256525517E-2</c:v>
                </c:pt>
                <c:pt idx="26">
                  <c:v>-1.5173916951632109E-2</c:v>
                </c:pt>
                <c:pt idx="27">
                  <c:v>-1.3511648179577132E-2</c:v>
                </c:pt>
                <c:pt idx="28">
                  <c:v>-1.1824918864511348E-2</c:v>
                </c:pt>
                <c:pt idx="29">
                  <c:v>-1.0107680167689814E-2</c:v>
                </c:pt>
                <c:pt idx="30">
                  <c:v>-8.3411613477092361E-3</c:v>
                </c:pt>
                <c:pt idx="31">
                  <c:v>-6.5702437723407434E-3</c:v>
                </c:pt>
                <c:pt idx="32">
                  <c:v>-4.7592167703795277E-3</c:v>
                </c:pt>
                <c:pt idx="33">
                  <c:v>-2.9035971501688018E-3</c:v>
                </c:pt>
                <c:pt idx="34">
                  <c:v>-1.0385500998643937E-3</c:v>
                </c:pt>
                <c:pt idx="35">
                  <c:v>8.3092346517363996E-4</c:v>
                </c:pt>
                <c:pt idx="36">
                  <c:v>2.7234701203796979E-3</c:v>
                </c:pt>
                <c:pt idx="37">
                  <c:v>4.6539730934903392E-3</c:v>
                </c:pt>
                <c:pt idx="38">
                  <c:v>6.6290464491530546E-3</c:v>
                </c:pt>
                <c:pt idx="39">
                  <c:v>8.6060247550068872E-3</c:v>
                </c:pt>
                <c:pt idx="40">
                  <c:v>1.0702273901527871E-2</c:v>
                </c:pt>
                <c:pt idx="41">
                  <c:v>1.2854489184387273E-2</c:v>
                </c:pt>
                <c:pt idx="42">
                  <c:v>1.5027080423756063E-2</c:v>
                </c:pt>
                <c:pt idx="43">
                  <c:v>1.7220546408894498E-2</c:v>
                </c:pt>
                <c:pt idx="44">
                  <c:v>1.9445476123456866E-2</c:v>
                </c:pt>
                <c:pt idx="45">
                  <c:v>2.1714739050577338E-2</c:v>
                </c:pt>
                <c:pt idx="46">
                  <c:v>2.4016626302348444E-2</c:v>
                </c:pt>
                <c:pt idx="47">
                  <c:v>2.6351287793347521E-2</c:v>
                </c:pt>
                <c:pt idx="48">
                  <c:v>2.8728364103582364E-2</c:v>
                </c:pt>
                <c:pt idx="49">
                  <c:v>3.1179197756760153E-2</c:v>
                </c:pt>
                <c:pt idx="50">
                  <c:v>3.3690859229836008E-2</c:v>
                </c:pt>
                <c:pt idx="51">
                  <c:v>3.6240513346373467E-2</c:v>
                </c:pt>
                <c:pt idx="52">
                  <c:v>3.8831297867832647E-2</c:v>
                </c:pt>
                <c:pt idx="53">
                  <c:v>4.1491037574142804E-2</c:v>
                </c:pt>
                <c:pt idx="54">
                  <c:v>4.4189756628579303E-2</c:v>
                </c:pt>
                <c:pt idx="55">
                  <c:v>4.6945061799632794E-2</c:v>
                </c:pt>
                <c:pt idx="56">
                  <c:v>4.9750532611976241E-2</c:v>
                </c:pt>
                <c:pt idx="57">
                  <c:v>5.2688675514649085E-2</c:v>
                </c:pt>
                <c:pt idx="58">
                  <c:v>5.5606425907505773E-2</c:v>
                </c:pt>
                <c:pt idx="59">
                  <c:v>5.8579457989361809E-2</c:v>
                </c:pt>
                <c:pt idx="60">
                  <c:v>6.1573781327699896E-2</c:v>
                </c:pt>
                <c:pt idx="61">
                  <c:v>6.4579284712393409E-2</c:v>
                </c:pt>
                <c:pt idx="62">
                  <c:v>6.7622399649973436E-2</c:v>
                </c:pt>
                <c:pt idx="63">
                  <c:v>7.0756210061217184E-2</c:v>
                </c:pt>
                <c:pt idx="64">
                  <c:v>7.3787906979916718E-2</c:v>
                </c:pt>
                <c:pt idx="65">
                  <c:v>7.6797681064839945E-2</c:v>
                </c:pt>
                <c:pt idx="66">
                  <c:v>7.9882367717147656E-2</c:v>
                </c:pt>
                <c:pt idx="67">
                  <c:v>8.3020097002505067E-2</c:v>
                </c:pt>
                <c:pt idx="68">
                  <c:v>8.6151727612816781E-2</c:v>
                </c:pt>
                <c:pt idx="69">
                  <c:v>8.912722922109842E-2</c:v>
                </c:pt>
                <c:pt idx="70">
                  <c:v>9.2325929382670702E-2</c:v>
                </c:pt>
                <c:pt idx="71">
                  <c:v>9.5422914853812352E-2</c:v>
                </c:pt>
                <c:pt idx="72">
                  <c:v>9.8598677203154933E-2</c:v>
                </c:pt>
                <c:pt idx="73">
                  <c:v>0.10192615207584246</c:v>
                </c:pt>
                <c:pt idx="74">
                  <c:v>0.10527247833696182</c:v>
                </c:pt>
                <c:pt idx="75">
                  <c:v>0.10865902631729779</c:v>
                </c:pt>
                <c:pt idx="76">
                  <c:v>0.1120252969407447</c:v>
                </c:pt>
                <c:pt idx="77">
                  <c:v>0.11551543445061715</c:v>
                </c:pt>
                <c:pt idx="78">
                  <c:v>0.11900930028196655</c:v>
                </c:pt>
                <c:pt idx="79">
                  <c:v>0.12261174245071488</c:v>
                </c:pt>
                <c:pt idx="80">
                  <c:v>0.12614000549497165</c:v>
                </c:pt>
                <c:pt idx="81">
                  <c:v>0.1295624950138444</c:v>
                </c:pt>
                <c:pt idx="82">
                  <c:v>0.1328991933972892</c:v>
                </c:pt>
                <c:pt idx="83">
                  <c:v>0.13630527218949237</c:v>
                </c:pt>
                <c:pt idx="84">
                  <c:v>0.13983214478831779</c:v>
                </c:pt>
                <c:pt idx="85">
                  <c:v>0.14342870283709894</c:v>
                </c:pt>
                <c:pt idx="86">
                  <c:v>0.14716574813303876</c:v>
                </c:pt>
                <c:pt idx="87">
                  <c:v>0.15100323905901478</c:v>
                </c:pt>
                <c:pt idx="88">
                  <c:v>0.15477356973301512</c:v>
                </c:pt>
                <c:pt idx="89">
                  <c:v>0.15863497190619522</c:v>
                </c:pt>
                <c:pt idx="90">
                  <c:v>0.1626774484355244</c:v>
                </c:pt>
                <c:pt idx="91">
                  <c:v>0.16682338297923513</c:v>
                </c:pt>
                <c:pt idx="92">
                  <c:v>0.17099834884227363</c:v>
                </c:pt>
                <c:pt idx="93">
                  <c:v>0.17522871667991019</c:v>
                </c:pt>
                <c:pt idx="94">
                  <c:v>0.17951439099388089</c:v>
                </c:pt>
                <c:pt idx="95">
                  <c:v>0.18354849657095396</c:v>
                </c:pt>
                <c:pt idx="96">
                  <c:v>0.18774304300572894</c:v>
                </c:pt>
                <c:pt idx="97">
                  <c:v>0.19212520991072593</c:v>
                </c:pt>
                <c:pt idx="98">
                  <c:v>0.19660137456972659</c:v>
                </c:pt>
                <c:pt idx="99">
                  <c:v>0.20101854838786798</c:v>
                </c:pt>
                <c:pt idx="100">
                  <c:v>0.20587446683440513</c:v>
                </c:pt>
                <c:pt idx="101">
                  <c:v>0.2109257083625577</c:v>
                </c:pt>
                <c:pt idx="102">
                  <c:v>0.21607394381969453</c:v>
                </c:pt>
                <c:pt idx="103">
                  <c:v>0.22134238128289402</c:v>
                </c:pt>
                <c:pt idx="104">
                  <c:v>0.22673596656625861</c:v>
                </c:pt>
                <c:pt idx="105">
                  <c:v>0.23244621919483893</c:v>
                </c:pt>
                <c:pt idx="106">
                  <c:v>0.23840175355502841</c:v>
                </c:pt>
                <c:pt idx="107">
                  <c:v>0.24452910715323023</c:v>
                </c:pt>
                <c:pt idx="108">
                  <c:v>0.25082900467798674</c:v>
                </c:pt>
                <c:pt idx="109">
                  <c:v>0.25744196827039223</c:v>
                </c:pt>
                <c:pt idx="110">
                  <c:v>0.26398017382527944</c:v>
                </c:pt>
                <c:pt idx="111">
                  <c:v>0.2704736701362131</c:v>
                </c:pt>
                <c:pt idx="112">
                  <c:v>0.27696275155588596</c:v>
                </c:pt>
                <c:pt idx="113">
                  <c:v>0.28359699210031769</c:v>
                </c:pt>
                <c:pt idx="114">
                  <c:v>0.29039474603841503</c:v>
                </c:pt>
                <c:pt idx="115">
                  <c:v>0.29723956692755515</c:v>
                </c:pt>
                <c:pt idx="116">
                  <c:v>0.30427111852389649</c:v>
                </c:pt>
                <c:pt idx="117">
                  <c:v>0.3114870166044863</c:v>
                </c:pt>
                <c:pt idx="118">
                  <c:v>0.31895799064759661</c:v>
                </c:pt>
                <c:pt idx="119">
                  <c:v>0.32665060364969906</c:v>
                </c:pt>
                <c:pt idx="120">
                  <c:v>0.33478706210333281</c:v>
                </c:pt>
                <c:pt idx="121">
                  <c:v>0.3430102560334109</c:v>
                </c:pt>
                <c:pt idx="122">
                  <c:v>0.35149430703096535</c:v>
                </c:pt>
                <c:pt idx="123">
                  <c:v>0.36024918056294342</c:v>
                </c:pt>
                <c:pt idx="124">
                  <c:v>0.36896857766285523</c:v>
                </c:pt>
                <c:pt idx="125">
                  <c:v>0.37777403470202559</c:v>
                </c:pt>
                <c:pt idx="126">
                  <c:v>0.38689580964731124</c:v>
                </c:pt>
                <c:pt idx="127">
                  <c:v>0.39620496814269729</c:v>
                </c:pt>
                <c:pt idx="128">
                  <c:v>0.40566488128615069</c:v>
                </c:pt>
                <c:pt idx="129">
                  <c:v>0.41528549564251238</c:v>
                </c:pt>
                <c:pt idx="130">
                  <c:v>0.42491953816713518</c:v>
                </c:pt>
                <c:pt idx="131">
                  <c:v>0.43443867428577959</c:v>
                </c:pt>
                <c:pt idx="132">
                  <c:v>0.44396996722228421</c:v>
                </c:pt>
                <c:pt idx="133">
                  <c:v>0.45369887768569978</c:v>
                </c:pt>
                <c:pt idx="134">
                  <c:v>0.46389322709681619</c:v>
                </c:pt>
                <c:pt idx="135">
                  <c:v>0.47417720553532278</c:v>
                </c:pt>
                <c:pt idx="136">
                  <c:v>0.48462936839258969</c:v>
                </c:pt>
                <c:pt idx="137">
                  <c:v>0.49521566280329382</c:v>
                </c:pt>
                <c:pt idx="138">
                  <c:v>0.50601360416078245</c:v>
                </c:pt>
                <c:pt idx="139">
                  <c:v>0.51693548960054758</c:v>
                </c:pt>
                <c:pt idx="140">
                  <c:v>0.52796410656444048</c:v>
                </c:pt>
                <c:pt idx="141">
                  <c:v>0.53905602612491565</c:v>
                </c:pt>
                <c:pt idx="142">
                  <c:v>0.55003388102579098</c:v>
                </c:pt>
                <c:pt idx="143">
                  <c:v>0.56105260921884259</c:v>
                </c:pt>
                <c:pt idx="144">
                  <c:v>0.57235552238345855</c:v>
                </c:pt>
                <c:pt idx="145">
                  <c:v>0.58380713997899891</c:v>
                </c:pt>
                <c:pt idx="146">
                  <c:v>0.59560144015662686</c:v>
                </c:pt>
                <c:pt idx="147">
                  <c:v>0.60785990393359779</c:v>
                </c:pt>
                <c:pt idx="148">
                  <c:v>0.61968559568928039</c:v>
                </c:pt>
                <c:pt idx="149">
                  <c:v>0.63162029612910031</c:v>
                </c:pt>
                <c:pt idx="150">
                  <c:v>0.64360515499918902</c:v>
                </c:pt>
                <c:pt idx="151">
                  <c:v>0.65554419772031136</c:v>
                </c:pt>
                <c:pt idx="152">
                  <c:v>0.66775752999849258</c:v>
                </c:pt>
                <c:pt idx="153">
                  <c:v>0.68057657122959248</c:v>
                </c:pt>
                <c:pt idx="154">
                  <c:v>0.69360956170170307</c:v>
                </c:pt>
                <c:pt idx="155">
                  <c:v>0.70682282376954686</c:v>
                </c:pt>
                <c:pt idx="156">
                  <c:v>0.72048317986434962</c:v>
                </c:pt>
                <c:pt idx="157">
                  <c:v>0.7342354522296356</c:v>
                </c:pt>
                <c:pt idx="158">
                  <c:v>0.74822221445830539</c:v>
                </c:pt>
                <c:pt idx="159">
                  <c:v>0.76218335457276587</c:v>
                </c:pt>
                <c:pt idx="160">
                  <c:v>0.7767122743143311</c:v>
                </c:pt>
                <c:pt idx="161">
                  <c:v>0.79168736599517442</c:v>
                </c:pt>
                <c:pt idx="162">
                  <c:v>0.80688704750960716</c:v>
                </c:pt>
                <c:pt idx="163">
                  <c:v>0.8220146557911856</c:v>
                </c:pt>
                <c:pt idx="164">
                  <c:v>0.83734907313853313</c:v>
                </c:pt>
                <c:pt idx="165">
                  <c:v>0.85279975358100868</c:v>
                </c:pt>
                <c:pt idx="166">
                  <c:v>0.86795388642745241</c:v>
                </c:pt>
                <c:pt idx="167">
                  <c:v>0.88331351909686073</c:v>
                </c:pt>
                <c:pt idx="168">
                  <c:v>0.89884088321059508</c:v>
                </c:pt>
                <c:pt idx="169">
                  <c:v>0.91455492888017398</c:v>
                </c:pt>
                <c:pt idx="170">
                  <c:v>0.92968197656583718</c:v>
                </c:pt>
                <c:pt idx="171">
                  <c:v>0.94539351936720328</c:v>
                </c:pt>
                <c:pt idx="172">
                  <c:v>0.96122400803998598</c:v>
                </c:pt>
                <c:pt idx="173">
                  <c:v>0.9770794948810787</c:v>
                </c:pt>
                <c:pt idx="174">
                  <c:v>0.99309648743578294</c:v>
                </c:pt>
                <c:pt idx="175">
                  <c:v>1.0092749857040988</c:v>
                </c:pt>
                <c:pt idx="176">
                  <c:v>1.0256149896860263</c:v>
                </c:pt>
                <c:pt idx="177">
                  <c:v>1.0421164993815653</c:v>
                </c:pt>
                <c:pt idx="178">
                  <c:v>1.0587795147907157</c:v>
                </c:pt>
                <c:pt idx="179">
                  <c:v>1.0756040359134778</c:v>
                </c:pt>
                <c:pt idx="180">
                  <c:v>1.0925900627498515</c:v>
                </c:pt>
                <c:pt idx="181">
                  <c:v>1.1097375952998367</c:v>
                </c:pt>
                <c:pt idx="182">
                  <c:v>1.1270466335634337</c:v>
                </c:pt>
                <c:pt idx="183">
                  <c:v>1.144517177540642</c:v>
                </c:pt>
                <c:pt idx="184">
                  <c:v>1.162149227231462</c:v>
                </c:pt>
                <c:pt idx="185">
                  <c:v>1.1799427826358935</c:v>
                </c:pt>
                <c:pt idx="186">
                  <c:v>1.1978978437539365</c:v>
                </c:pt>
                <c:pt idx="187">
                  <c:v>1.2160144105855912</c:v>
                </c:pt>
                <c:pt idx="188">
                  <c:v>1.2342924831308575</c:v>
                </c:pt>
                <c:pt idx="189">
                  <c:v>1.2527320613897353</c:v>
                </c:pt>
                <c:pt idx="190">
                  <c:v>1.2713331453622247</c:v>
                </c:pt>
                <c:pt idx="191">
                  <c:v>1.2900957350483255</c:v>
                </c:pt>
                <c:pt idx="192">
                  <c:v>1.309019830448038</c:v>
                </c:pt>
                <c:pt idx="193">
                  <c:v>1.3281054315613621</c:v>
                </c:pt>
                <c:pt idx="194">
                  <c:v>1.3473525383882978</c:v>
                </c:pt>
                <c:pt idx="195">
                  <c:v>1.3667611509288451</c:v>
                </c:pt>
                <c:pt idx="196">
                  <c:v>1.3863312691830039</c:v>
                </c:pt>
                <c:pt idx="197">
                  <c:v>1.4060628931507742</c:v>
                </c:pt>
                <c:pt idx="198">
                  <c:v>1.4259560228321562</c:v>
                </c:pt>
                <c:pt idx="199">
                  <c:v>1.4460106582271495</c:v>
                </c:pt>
                <c:pt idx="200">
                  <c:v>1.4662267993357547</c:v>
                </c:pt>
                <c:pt idx="201">
                  <c:v>1.4866044461579715</c:v>
                </c:pt>
                <c:pt idx="202">
                  <c:v>1.5071435986937995</c:v>
                </c:pt>
                <c:pt idx="203">
                  <c:v>1.5278442569432393</c:v>
                </c:pt>
                <c:pt idx="204">
                  <c:v>1.5487064209062908</c:v>
                </c:pt>
                <c:pt idx="205">
                  <c:v>1.5697300905829537</c:v>
                </c:pt>
                <c:pt idx="206">
                  <c:v>1.590915265973228</c:v>
                </c:pt>
                <c:pt idx="207">
                  <c:v>1.612261947077114</c:v>
                </c:pt>
                <c:pt idx="208">
                  <c:v>1.6337701338946118</c:v>
                </c:pt>
                <c:pt idx="209">
                  <c:v>1.6554398264257211</c:v>
                </c:pt>
                <c:pt idx="210">
                  <c:v>1.6772710246704419</c:v>
                </c:pt>
                <c:pt idx="211">
                  <c:v>1.6992637286287742</c:v>
                </c:pt>
                <c:pt idx="212">
                  <c:v>1.721417938300718</c:v>
                </c:pt>
                <c:pt idx="213">
                  <c:v>1.7437336536862733</c:v>
                </c:pt>
                <c:pt idx="214">
                  <c:v>1.7662108747854401</c:v>
                </c:pt>
                <c:pt idx="215">
                  <c:v>1.7888496015982192</c:v>
                </c:pt>
                <c:pt idx="216">
                  <c:v>1.8116498341246094</c:v>
                </c:pt>
                <c:pt idx="217">
                  <c:v>1.8346115723646113</c:v>
                </c:pt>
                <c:pt idx="218">
                  <c:v>1.8577348163182243</c:v>
                </c:pt>
                <c:pt idx="219">
                  <c:v>1.8810195659854492</c:v>
                </c:pt>
                <c:pt idx="220">
                  <c:v>1.9044658213662857</c:v>
                </c:pt>
                <c:pt idx="221">
                  <c:v>1.9280735824607338</c:v>
                </c:pt>
                <c:pt idx="222">
                  <c:v>1.9518428492687936</c:v>
                </c:pt>
                <c:pt idx="223">
                  <c:v>1.9757736217904647</c:v>
                </c:pt>
                <c:pt idx="224">
                  <c:v>1.9998659000257475</c:v>
                </c:pt>
                <c:pt idx="225">
                  <c:v>2.0241196839746416</c:v>
                </c:pt>
                <c:pt idx="226">
                  <c:v>2.0485349736371479</c:v>
                </c:pt>
                <c:pt idx="227">
                  <c:v>2.073111769013265</c:v>
                </c:pt>
                <c:pt idx="228">
                  <c:v>2.0978500701029938</c:v>
                </c:pt>
                <c:pt idx="229">
                  <c:v>2.1227498769063344</c:v>
                </c:pt>
                <c:pt idx="230">
                  <c:v>2.1478111894232867</c:v>
                </c:pt>
                <c:pt idx="231">
                  <c:v>2.1730340076538504</c:v>
                </c:pt>
                <c:pt idx="232">
                  <c:v>2.1984183315980261</c:v>
                </c:pt>
                <c:pt idx="233">
                  <c:v>2.2239641612558128</c:v>
                </c:pt>
                <c:pt idx="234">
                  <c:v>2.2496714966272111</c:v>
                </c:pt>
                <c:pt idx="235">
                  <c:v>2.2755403377122212</c:v>
                </c:pt>
                <c:pt idx="236">
                  <c:v>2.3015706845108426</c:v>
                </c:pt>
                <c:pt idx="237">
                  <c:v>2.3277625370230757</c:v>
                </c:pt>
                <c:pt idx="238">
                  <c:v>2.3541158952489205</c:v>
                </c:pt>
                <c:pt idx="239">
                  <c:v>2.3806307591883766</c:v>
                </c:pt>
                <c:pt idx="240">
                  <c:v>2.4073071288414445</c:v>
                </c:pt>
                <c:pt idx="241">
                  <c:v>2.4341450042081241</c:v>
                </c:pt>
                <c:pt idx="242">
                  <c:v>2.4611443852884154</c:v>
                </c:pt>
                <c:pt idx="243">
                  <c:v>2.488305272082318</c:v>
                </c:pt>
                <c:pt idx="244">
                  <c:v>2.5156276645898323</c:v>
                </c:pt>
                <c:pt idx="245">
                  <c:v>2.543111562810958</c:v>
                </c:pt>
                <c:pt idx="246">
                  <c:v>2.5707569667456953</c:v>
                </c:pt>
                <c:pt idx="247">
                  <c:v>2.598563876394044</c:v>
                </c:pt>
                <c:pt idx="248">
                  <c:v>2.6265322917560048</c:v>
                </c:pt>
                <c:pt idx="249">
                  <c:v>2.6546622128315764</c:v>
                </c:pt>
                <c:pt idx="250">
                  <c:v>2.6829536396207603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75-4BA0-ACA2-15C4060425D5}"/>
            </c:ext>
          </c:extLst>
        </c:ser>
        <c:ser>
          <c:idx val="5"/>
          <c:order val="5"/>
          <c:spPr>
            <a:solidFill>
              <a:srgbClr val="92D050">
                <a:alpha val="61000"/>
              </a:srgbClr>
            </a:solidFill>
            <a:ln>
              <a:noFill/>
            </a:ln>
            <a:effectLst/>
          </c:spPr>
          <c:val>
            <c:numRef>
              <c:f>'Global warning numerical analys'!$C$109:$IS$109</c:f>
              <c:numCache>
                <c:formatCode>0.00_);[Red]\(0.00\)</c:formatCode>
                <c:ptCount val="251"/>
                <c:pt idx="199">
                  <c:v>2.4064960601753236</c:v>
                </c:pt>
                <c:pt idx="200">
                  <c:v>2.3630233983438784</c:v>
                </c:pt>
                <c:pt idx="201">
                  <c:v>2.31981572640036</c:v>
                </c:pt>
                <c:pt idx="202">
                  <c:v>2.2768730443447676</c:v>
                </c:pt>
                <c:pt idx="203">
                  <c:v>2.2341953521771005</c:v>
                </c:pt>
                <c:pt idx="204">
                  <c:v>2.1917826498973598</c:v>
                </c:pt>
                <c:pt idx="205">
                  <c:v>2.149634937505545</c:v>
                </c:pt>
                <c:pt idx="206">
                  <c:v>2.1077522150016561</c:v>
                </c:pt>
                <c:pt idx="207">
                  <c:v>2.0661344823856926</c:v>
                </c:pt>
                <c:pt idx="208">
                  <c:v>2.0247817396576564</c:v>
                </c:pt>
                <c:pt idx="209">
                  <c:v>1.9836939868175456</c:v>
                </c:pt>
                <c:pt idx="210">
                  <c:v>1.9428712238653605</c:v>
                </c:pt>
                <c:pt idx="211">
                  <c:v>1.9023134508011015</c:v>
                </c:pt>
                <c:pt idx="212">
                  <c:v>1.8620206676247684</c:v>
                </c:pt>
                <c:pt idx="213">
                  <c:v>1.8219928743363611</c:v>
                </c:pt>
                <c:pt idx="214">
                  <c:v>1.7822300709358803</c:v>
                </c:pt>
                <c:pt idx="215">
                  <c:v>1.7427322574233253</c:v>
                </c:pt>
                <c:pt idx="216">
                  <c:v>1.7034994337986964</c:v>
                </c:pt>
                <c:pt idx="217">
                  <c:v>1.6645316000619934</c:v>
                </c:pt>
                <c:pt idx="218">
                  <c:v>1.6258287562132161</c:v>
                </c:pt>
                <c:pt idx="219">
                  <c:v>1.5873909022523651</c:v>
                </c:pt>
                <c:pt idx="220">
                  <c:v>1.5492180381794398</c:v>
                </c:pt>
                <c:pt idx="221">
                  <c:v>1.5113101639944406</c:v>
                </c:pt>
                <c:pt idx="222">
                  <c:v>1.4736672796973675</c:v>
                </c:pt>
                <c:pt idx="223">
                  <c:v>1.4362893852882204</c:v>
                </c:pt>
                <c:pt idx="224">
                  <c:v>1.3991764807669993</c:v>
                </c:pt>
                <c:pt idx="225">
                  <c:v>1.3623285661337039</c:v>
                </c:pt>
                <c:pt idx="226">
                  <c:v>1.3257456413883348</c:v>
                </c:pt>
                <c:pt idx="227">
                  <c:v>1.2894277065308914</c:v>
                </c:pt>
                <c:pt idx="228">
                  <c:v>1.2533747615613742</c:v>
                </c:pt>
                <c:pt idx="229">
                  <c:v>1.2175868064797823</c:v>
                </c:pt>
                <c:pt idx="230">
                  <c:v>1.1820638412861173</c:v>
                </c:pt>
                <c:pt idx="231">
                  <c:v>1.1468058659803779</c:v>
                </c:pt>
                <c:pt idx="232">
                  <c:v>1.1118128805625644</c:v>
                </c:pt>
                <c:pt idx="233">
                  <c:v>1.0770848850326771</c:v>
                </c:pt>
                <c:pt idx="234">
                  <c:v>1.0426218793907154</c:v>
                </c:pt>
                <c:pt idx="235">
                  <c:v>1.00842386363668</c:v>
                </c:pt>
                <c:pt idx="236">
                  <c:v>0.97449083777057022</c:v>
                </c:pt>
                <c:pt idx="237">
                  <c:v>0.94082280179238664</c:v>
                </c:pt>
                <c:pt idx="238">
                  <c:v>0.90741975570212907</c:v>
                </c:pt>
                <c:pt idx="239">
                  <c:v>0.87428169949979795</c:v>
                </c:pt>
                <c:pt idx="240">
                  <c:v>0.84140863318539161</c:v>
                </c:pt>
                <c:pt idx="241">
                  <c:v>0.80880055675891216</c:v>
                </c:pt>
                <c:pt idx="242">
                  <c:v>0.77645747022035916</c:v>
                </c:pt>
                <c:pt idx="243">
                  <c:v>0.74437937356973161</c:v>
                </c:pt>
                <c:pt idx="244">
                  <c:v>0.71256626680703039</c:v>
                </c:pt>
                <c:pt idx="245">
                  <c:v>0.68101814993225473</c:v>
                </c:pt>
                <c:pt idx="246">
                  <c:v>0.64973502294540542</c:v>
                </c:pt>
                <c:pt idx="247">
                  <c:v>0.61871688584648143</c:v>
                </c:pt>
                <c:pt idx="248">
                  <c:v>0.58796373863548357</c:v>
                </c:pt>
                <c:pt idx="249">
                  <c:v>0.55747558131241193</c:v>
                </c:pt>
                <c:pt idx="250">
                  <c:v>0.52725241387726585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075-4BA0-ACA2-15C4060425D5}"/>
            </c:ext>
          </c:extLst>
        </c:ser>
        <c:ser>
          <c:idx val="6"/>
          <c:order val="6"/>
          <c:spPr>
            <a:solidFill>
              <a:schemeClr val="bg1"/>
            </a:solidFill>
            <a:ln>
              <a:noFill/>
            </a:ln>
            <a:effectLst/>
          </c:spPr>
          <c:val>
            <c:numRef>
              <c:f>'Global warning numerical analys'!$C$110:$IS$110</c:f>
              <c:numCache>
                <c:formatCode>0.00_);[Red]\(0.00\)</c:formatCode>
                <c:ptCount val="251"/>
                <c:pt idx="199">
                  <c:v>1.4460106582271495</c:v>
                </c:pt>
                <c:pt idx="200">
                  <c:v>1.4195149933297659</c:v>
                </c:pt>
                <c:pt idx="201">
                  <c:v>1.3931808341459944</c:v>
                </c:pt>
                <c:pt idx="202">
                  <c:v>1.3670081806758339</c:v>
                </c:pt>
                <c:pt idx="203">
                  <c:v>1.3409970329192853</c:v>
                </c:pt>
                <c:pt idx="204">
                  <c:v>1.315147390876348</c:v>
                </c:pt>
                <c:pt idx="205">
                  <c:v>1.2894592545470225</c:v>
                </c:pt>
                <c:pt idx="206">
                  <c:v>1.2639326239313085</c:v>
                </c:pt>
                <c:pt idx="207">
                  <c:v>1.2385674990292055</c:v>
                </c:pt>
                <c:pt idx="208">
                  <c:v>1.2133638798407149</c:v>
                </c:pt>
                <c:pt idx="209">
                  <c:v>1.1883217663658359</c:v>
                </c:pt>
                <c:pt idx="210">
                  <c:v>1.1634411586045681</c:v>
                </c:pt>
                <c:pt idx="211">
                  <c:v>1.1387220565569118</c:v>
                </c:pt>
                <c:pt idx="212">
                  <c:v>1.1141644602228671</c:v>
                </c:pt>
                <c:pt idx="213">
                  <c:v>1.0897683696024338</c:v>
                </c:pt>
                <c:pt idx="214">
                  <c:v>1.0655337846956123</c:v>
                </c:pt>
                <c:pt idx="215">
                  <c:v>1.0414607055024026</c:v>
                </c:pt>
                <c:pt idx="216">
                  <c:v>1.0175491320228043</c:v>
                </c:pt>
                <c:pt idx="217">
                  <c:v>0.99379906425681763</c:v>
                </c:pt>
                <c:pt idx="218">
                  <c:v>0.97021050220444238</c:v>
                </c:pt>
                <c:pt idx="219">
                  <c:v>0.94678344586567864</c:v>
                </c:pt>
                <c:pt idx="220">
                  <c:v>0.92351789524052641</c:v>
                </c:pt>
                <c:pt idx="221">
                  <c:v>0.9004138503289858</c:v>
                </c:pt>
                <c:pt idx="222">
                  <c:v>0.87747131113105703</c:v>
                </c:pt>
                <c:pt idx="223">
                  <c:v>0.85469027764673988</c:v>
                </c:pt>
                <c:pt idx="224">
                  <c:v>0.83207074987603402</c:v>
                </c:pt>
                <c:pt idx="225">
                  <c:v>0.80961272781893967</c:v>
                </c:pt>
                <c:pt idx="226">
                  <c:v>0.78731621147545716</c:v>
                </c:pt>
                <c:pt idx="227">
                  <c:v>0.76518120084558594</c:v>
                </c:pt>
                <c:pt idx="228">
                  <c:v>0.74320769592932656</c:v>
                </c:pt>
                <c:pt idx="229">
                  <c:v>0.72139569672667836</c:v>
                </c:pt>
                <c:pt idx="230">
                  <c:v>0.69974520323764233</c:v>
                </c:pt>
                <c:pt idx="231">
                  <c:v>0.67825621546221748</c:v>
                </c:pt>
                <c:pt idx="232">
                  <c:v>0.65692873340040414</c:v>
                </c:pt>
                <c:pt idx="233">
                  <c:v>0.63576275705220264</c:v>
                </c:pt>
                <c:pt idx="234">
                  <c:v>0.61475828641761232</c:v>
                </c:pt>
                <c:pt idx="235">
                  <c:v>0.59391532149663395</c:v>
                </c:pt>
                <c:pt idx="236">
                  <c:v>0.57323386228926676</c:v>
                </c:pt>
                <c:pt idx="237">
                  <c:v>0.5527139087955113</c:v>
                </c:pt>
                <c:pt idx="238">
                  <c:v>0.53235546101536746</c:v>
                </c:pt>
                <c:pt idx="239">
                  <c:v>0.51215851894883546</c:v>
                </c:pt>
                <c:pt idx="240">
                  <c:v>0.49212308259591447</c:v>
                </c:pt>
                <c:pt idx="241">
                  <c:v>0.4722491519566055</c:v>
                </c:pt>
                <c:pt idx="242">
                  <c:v>0.45253672703090836</c:v>
                </c:pt>
                <c:pt idx="243">
                  <c:v>0.43298580781882245</c:v>
                </c:pt>
                <c:pt idx="244">
                  <c:v>0.41359639432034834</c:v>
                </c:pt>
                <c:pt idx="245">
                  <c:v>0.39436848653548551</c:v>
                </c:pt>
                <c:pt idx="246">
                  <c:v>0.37530208446423441</c:v>
                </c:pt>
                <c:pt idx="247">
                  <c:v>0.35639718810659465</c:v>
                </c:pt>
                <c:pt idx="248">
                  <c:v>0.33765379746256646</c:v>
                </c:pt>
                <c:pt idx="249">
                  <c:v>0.31907191253215</c:v>
                </c:pt>
                <c:pt idx="250">
                  <c:v>0.30065153331534483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75-4BA0-ACA2-15C40604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16224"/>
        <c:axId val="667714304"/>
      </c:areaChart>
      <c:lineChart>
        <c:grouping val="standard"/>
        <c:varyColors val="0"/>
        <c:ser>
          <c:idx val="0"/>
          <c:order val="0"/>
          <c:tx>
            <c:v>Scenario 4: Current global warning polices continue (SSP3-7.0)</c:v>
          </c:tx>
          <c:spPr>
            <a:ln w="254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analys'!$C$102:$IS$102</c:f>
              <c:numCache>
                <c:formatCode>0.00_);[Red]\(0.00\)</c:formatCode>
                <c:ptCount val="251"/>
                <c:pt idx="0">
                  <c:v>-5.1412142422482668E-2</c:v>
                </c:pt>
                <c:pt idx="1">
                  <c:v>-4.9787355943120296E-2</c:v>
                </c:pt>
                <c:pt idx="2">
                  <c:v>-4.8137672055179714E-2</c:v>
                </c:pt>
                <c:pt idx="3">
                  <c:v>-4.6458379557807808E-2</c:v>
                </c:pt>
                <c:pt idx="4">
                  <c:v>-4.47459354380014E-2</c:v>
                </c:pt>
                <c:pt idx="5">
                  <c:v>-4.3024489838404789E-2</c:v>
                </c:pt>
                <c:pt idx="6">
                  <c:v>-4.1286909596565058E-2</c:v>
                </c:pt>
                <c:pt idx="7">
                  <c:v>-3.9530437972159285E-2</c:v>
                </c:pt>
                <c:pt idx="8">
                  <c:v>-3.7762097346824064E-2</c:v>
                </c:pt>
                <c:pt idx="9">
                  <c:v>-3.5965025310107257E-2</c:v>
                </c:pt>
                <c:pt idx="10">
                  <c:v>-3.4210582548616086E-2</c:v>
                </c:pt>
                <c:pt idx="11">
                  <c:v>-3.2485281919700862E-2</c:v>
                </c:pt>
                <c:pt idx="12">
                  <c:v>-3.0764306148248769E-2</c:v>
                </c:pt>
                <c:pt idx="13">
                  <c:v>-2.9035049330034313E-2</c:v>
                </c:pt>
                <c:pt idx="14">
                  <c:v>-2.7300710488940602E-2</c:v>
                </c:pt>
                <c:pt idx="15">
                  <c:v>-2.5570672617019792E-2</c:v>
                </c:pt>
                <c:pt idx="16">
                  <c:v>-2.3824625926818364E-2</c:v>
                </c:pt>
                <c:pt idx="17">
                  <c:v>-2.2059124122031561E-2</c:v>
                </c:pt>
                <c:pt idx="18">
                  <c:v>-2.029627451240848E-2</c:v>
                </c:pt>
                <c:pt idx="19">
                  <c:v>-1.8523904477754552E-2</c:v>
                </c:pt>
                <c:pt idx="20">
                  <c:v>-1.665912924973003E-2</c:v>
                </c:pt>
                <c:pt idx="21">
                  <c:v>-1.473760485784753E-2</c:v>
                </c:pt>
                <c:pt idx="22">
                  <c:v>-1.2765454129959497E-2</c:v>
                </c:pt>
                <c:pt idx="23">
                  <c:v>-1.0744658649445196E-2</c:v>
                </c:pt>
                <c:pt idx="24">
                  <c:v>-8.7124038838090681E-3</c:v>
                </c:pt>
                <c:pt idx="25">
                  <c:v>-6.6416582331764798E-3</c:v>
                </c:pt>
                <c:pt idx="26">
                  <c:v>-4.5477411895413003E-3</c:v>
                </c:pt>
                <c:pt idx="27">
                  <c:v>-2.4185046874915239E-3</c:v>
                </c:pt>
                <c:pt idx="28">
                  <c:v>-2.5793613979778474E-4</c:v>
                </c:pt>
                <c:pt idx="29">
                  <c:v>1.9417125436606425E-3</c:v>
                </c:pt>
                <c:pt idx="30">
                  <c:v>4.2044852169453653E-3</c:v>
                </c:pt>
                <c:pt idx="31">
                  <c:v>6.4728923524139254E-3</c:v>
                </c:pt>
                <c:pt idx="32">
                  <c:v>8.7926765314829264E-3</c:v>
                </c:pt>
                <c:pt idx="33">
                  <c:v>1.1169580372603606E-2</c:v>
                </c:pt>
                <c:pt idx="34">
                  <c:v>1.3558560015552147E-2</c:v>
                </c:pt>
                <c:pt idx="35">
                  <c:v>1.5953209678238843E-2</c:v>
                </c:pt>
                <c:pt idx="36">
                  <c:v>1.8377414167814417E-2</c:v>
                </c:pt>
                <c:pt idx="37">
                  <c:v>2.0850237736882139E-2</c:v>
                </c:pt>
                <c:pt idx="38">
                  <c:v>2.3380152485809332E-2</c:v>
                </c:pt>
                <c:pt idx="39">
                  <c:v>2.5912507327187105E-2</c:v>
                </c:pt>
                <c:pt idx="40">
                  <c:v>2.8597638802433011E-2</c:v>
                </c:pt>
                <c:pt idx="41">
                  <c:v>3.1354458528323893E-2</c:v>
                </c:pt>
                <c:pt idx="42">
                  <c:v>3.413737826348729E-2</c:v>
                </c:pt>
                <c:pt idx="43">
                  <c:v>3.694703691801856E-2</c:v>
                </c:pt>
                <c:pt idx="44">
                  <c:v>3.9796998153159117E-2</c:v>
                </c:pt>
                <c:pt idx="45">
                  <c:v>4.2703746771915817E-2</c:v>
                </c:pt>
                <c:pt idx="46">
                  <c:v>4.5652284603144473E-2</c:v>
                </c:pt>
                <c:pt idx="47">
                  <c:v>4.8642803675712824E-2</c:v>
                </c:pt>
                <c:pt idx="48">
                  <c:v>5.1687652819845352E-2</c:v>
                </c:pt>
                <c:pt idx="49">
                  <c:v>5.4826979361092286E-2</c:v>
                </c:pt>
                <c:pt idx="50">
                  <c:v>5.8044221590009236E-2</c:v>
                </c:pt>
                <c:pt idx="51">
                  <c:v>6.1310129428620484E-2</c:v>
                </c:pt>
                <c:pt idx="52">
                  <c:v>6.4628722104350556E-2</c:v>
                </c:pt>
                <c:pt idx="53">
                  <c:v>6.8035640987646168E-2</c:v>
                </c:pt>
                <c:pt idx="54">
                  <c:v>7.149248937226671E-2</c:v>
                </c:pt>
                <c:pt idx="55">
                  <c:v>7.502182015385922E-2</c:v>
                </c:pt>
                <c:pt idx="56">
                  <c:v>7.8615409204859793E-2</c:v>
                </c:pt>
                <c:pt idx="57">
                  <c:v>8.2378940844135884E-2</c:v>
                </c:pt>
                <c:pt idx="58">
                  <c:v>8.6116351270646013E-2</c:v>
                </c:pt>
                <c:pt idx="59">
                  <c:v>8.992457322420358E-2</c:v>
                </c:pt>
                <c:pt idx="60">
                  <c:v>9.3760067614829162E-2</c:v>
                </c:pt>
                <c:pt idx="61">
                  <c:v>9.7609882771864387E-2</c:v>
                </c:pt>
                <c:pt idx="62">
                  <c:v>0.10150787539132392</c:v>
                </c:pt>
                <c:pt idx="63">
                  <c:v>0.10552204183077088</c:v>
                </c:pt>
                <c:pt idx="64">
                  <c:v>0.10940540885959776</c:v>
                </c:pt>
                <c:pt idx="65">
                  <c:v>0.1132606944501581</c:v>
                </c:pt>
                <c:pt idx="66">
                  <c:v>0.11721193719013909</c:v>
                </c:pt>
                <c:pt idx="67">
                  <c:v>0.12123112340132816</c:v>
                </c:pt>
                <c:pt idx="68">
                  <c:v>0.12524249768598661</c:v>
                </c:pt>
                <c:pt idx="69">
                  <c:v>0.12905388291006728</c:v>
                </c:pt>
                <c:pt idx="70">
                  <c:v>0.13315116805289795</c:v>
                </c:pt>
                <c:pt idx="71">
                  <c:v>0.13711816461947637</c:v>
                </c:pt>
                <c:pt idx="72">
                  <c:v>0.14118606821589422</c:v>
                </c:pt>
                <c:pt idx="73">
                  <c:v>0.14544830370854619</c:v>
                </c:pt>
                <c:pt idx="74">
                  <c:v>0.14973468635780615</c:v>
                </c:pt>
                <c:pt idx="75">
                  <c:v>0.15407258988874958</c:v>
                </c:pt>
                <c:pt idx="76">
                  <c:v>0.15838451970883521</c:v>
                </c:pt>
                <c:pt idx="77">
                  <c:v>0.16285511333853242</c:v>
                </c:pt>
                <c:pt idx="78">
                  <c:v>0.16733048265692296</c:v>
                </c:pt>
                <c:pt idx="79">
                  <c:v>0.17194492978555412</c:v>
                </c:pt>
                <c:pt idx="80">
                  <c:v>0.17646435924784101</c:v>
                </c:pt>
                <c:pt idx="81">
                  <c:v>0.18084830108322647</c:v>
                </c:pt>
                <c:pt idx="82">
                  <c:v>0.185122351172959</c:v>
                </c:pt>
                <c:pt idx="83">
                  <c:v>0.18948527214887975</c:v>
                </c:pt>
                <c:pt idx="84">
                  <c:v>0.1940029205591392</c:v>
                </c:pt>
                <c:pt idx="85">
                  <c:v>0.19860983058954224</c:v>
                </c:pt>
                <c:pt idx="86">
                  <c:v>0.20339669381388809</c:v>
                </c:pt>
                <c:pt idx="87">
                  <c:v>0.20831222004721295</c:v>
                </c:pt>
                <c:pt idx="88">
                  <c:v>0.21314171924183167</c:v>
                </c:pt>
                <c:pt idx="89">
                  <c:v>0.21808787391576273</c:v>
                </c:pt>
                <c:pt idx="90">
                  <c:v>0.22326597070108967</c:v>
                </c:pt>
                <c:pt idx="91">
                  <c:v>0.22857658912452594</c:v>
                </c:pt>
                <c:pt idx="92">
                  <c:v>0.23392439440116825</c:v>
                </c:pt>
                <c:pt idx="93">
                  <c:v>0.23934316528131755</c:v>
                </c:pt>
                <c:pt idx="94">
                  <c:v>0.24483277943915477</c:v>
                </c:pt>
                <c:pt idx="95">
                  <c:v>0.25000015368827072</c:v>
                </c:pt>
                <c:pt idx="96">
                  <c:v>0.25537304014839746</c:v>
                </c:pt>
                <c:pt idx="97">
                  <c:v>0.26098625378090706</c:v>
                </c:pt>
                <c:pt idx="98">
                  <c:v>0.26671987119666768</c:v>
                </c:pt>
                <c:pt idx="99">
                  <c:v>0.27237792595147009</c:v>
                </c:pt>
                <c:pt idx="100">
                  <c:v>0.27859797831674538</c:v>
                </c:pt>
                <c:pt idx="101">
                  <c:v>0.28506822429815543</c:v>
                </c:pt>
                <c:pt idx="102">
                  <c:v>0.29166271192901611</c:v>
                </c:pt>
                <c:pt idx="103">
                  <c:v>0.29841116894390846</c:v>
                </c:pt>
                <c:pt idx="104">
                  <c:v>0.30531993054451351</c:v>
                </c:pt>
                <c:pt idx="105">
                  <c:v>0.31263431828799981</c:v>
                </c:pt>
                <c:pt idx="106">
                  <c:v>0.32026289277734099</c:v>
                </c:pt>
                <c:pt idx="107">
                  <c:v>0.3281115542944123</c:v>
                </c:pt>
                <c:pt idx="108">
                  <c:v>0.33618123110865072</c:v>
                </c:pt>
                <c:pt idx="109">
                  <c:v>0.34465192111040593</c:v>
                </c:pt>
                <c:pt idx="110">
                  <c:v>0.35302685190343291</c:v>
                </c:pt>
                <c:pt idx="111">
                  <c:v>0.36134451364598796</c:v>
                </c:pt>
                <c:pt idx="112">
                  <c:v>0.36965652025756579</c:v>
                </c:pt>
                <c:pt idx="113">
                  <c:v>0.37815446437349814</c:v>
                </c:pt>
                <c:pt idx="114">
                  <c:v>0.38686185637909776</c:v>
                </c:pt>
                <c:pt idx="115">
                  <c:v>0.39562953747385388</c:v>
                </c:pt>
                <c:pt idx="116">
                  <c:v>0.40463640602403877</c:v>
                </c:pt>
                <c:pt idx="117">
                  <c:v>0.41387940802621714</c:v>
                </c:pt>
                <c:pt idx="118">
                  <c:v>0.42344914241928477</c:v>
                </c:pt>
                <c:pt idx="119">
                  <c:v>0.43330277901258385</c:v>
                </c:pt>
                <c:pt idx="120">
                  <c:v>0.44372494697250481</c:v>
                </c:pt>
                <c:pt idx="121">
                  <c:v>0.45425821630518365</c:v>
                </c:pt>
                <c:pt idx="122">
                  <c:v>0.4651256231727941</c:v>
                </c:pt>
                <c:pt idx="123">
                  <c:v>0.47633993256036194</c:v>
                </c:pt>
                <c:pt idx="124">
                  <c:v>0.48750879940855979</c:v>
                </c:pt>
                <c:pt idx="125">
                  <c:v>0.49878790231912845</c:v>
                </c:pt>
                <c:pt idx="126">
                  <c:v>0.51047218376837589</c:v>
                </c:pt>
                <c:pt idx="127">
                  <c:v>0.52239648891382984</c:v>
                </c:pt>
                <c:pt idx="128">
                  <c:v>0.53451389899208124</c:v>
                </c:pt>
                <c:pt idx="129">
                  <c:v>0.54683715477603323</c:v>
                </c:pt>
                <c:pt idx="130">
                  <c:v>0.55917761099501595</c:v>
                </c:pt>
                <c:pt idx="131">
                  <c:v>0.57137088108017864</c:v>
                </c:pt>
                <c:pt idx="132">
                  <c:v>0.58357972309977935</c:v>
                </c:pt>
                <c:pt idx="133">
                  <c:v>0.5960416977407812</c:v>
                </c:pt>
                <c:pt idx="134">
                  <c:v>0.60909986333091282</c:v>
                </c:pt>
                <c:pt idx="135">
                  <c:v>0.62227283670662692</c:v>
                </c:pt>
                <c:pt idx="136">
                  <c:v>0.635661241190427</c:v>
                </c:pt>
                <c:pt idx="137">
                  <c:v>0.64922145772078421</c:v>
                </c:pt>
                <c:pt idx="138">
                  <c:v>0.66305277746394164</c:v>
                </c:pt>
                <c:pt idx="139">
                  <c:v>0.67704285989856772</c:v>
                </c:pt>
                <c:pt idx="140">
                  <c:v>0.69116965708168254</c:v>
                </c:pt>
                <c:pt idx="141">
                  <c:v>0.70537753994816188</c:v>
                </c:pt>
                <c:pt idx="142">
                  <c:v>0.71943931489220603</c:v>
                </c:pt>
                <c:pt idx="143">
                  <c:v>0.73355344533201827</c:v>
                </c:pt>
                <c:pt idx="144">
                  <c:v>0.74803159453038592</c:v>
                </c:pt>
                <c:pt idx="145">
                  <c:v>0.76270022249347769</c:v>
                </c:pt>
                <c:pt idx="146">
                  <c:v>0.77780780008653572</c:v>
                </c:pt>
                <c:pt idx="147">
                  <c:v>0.79350993500705991</c:v>
                </c:pt>
                <c:pt idx="148">
                  <c:v>0.80865772276045667</c:v>
                </c:pt>
                <c:pt idx="149">
                  <c:v>0.82394514212650727</c:v>
                </c:pt>
                <c:pt idx="150">
                  <c:v>0.83929681052521055</c:v>
                </c:pt>
                <c:pt idx="151">
                  <c:v>0.85458979201455099</c:v>
                </c:pt>
                <c:pt idx="152">
                  <c:v>0.870234117009129</c:v>
                </c:pt>
                <c:pt idx="153">
                  <c:v>0.88665430787681621</c:v>
                </c:pt>
                <c:pt idx="154">
                  <c:v>0.9033485510164373</c:v>
                </c:pt>
                <c:pt idx="155">
                  <c:v>0.92027370799404318</c:v>
                </c:pt>
                <c:pt idx="156">
                  <c:v>0.93777155750973518</c:v>
                </c:pt>
                <c:pt idx="157">
                  <c:v>0.95538714459081697</c:v>
                </c:pt>
                <c:pt idx="158">
                  <c:v>0.97330309487721867</c:v>
                </c:pt>
                <c:pt idx="159">
                  <c:v>0.99118622523596989</c:v>
                </c:pt>
                <c:pt idx="160">
                  <c:v>1.0097966369630988</c:v>
                </c:pt>
                <c:pt idx="161">
                  <c:v>1.028978560105994</c:v>
                </c:pt>
                <c:pt idx="162">
                  <c:v>1.0484481652890667</c:v>
                </c:pt>
                <c:pt idx="163">
                  <c:v>1.0678254502885483</c:v>
                </c:pt>
                <c:pt idx="164">
                  <c:v>1.0874676415530051</c:v>
                </c:pt>
                <c:pt idx="165">
                  <c:v>1.1072587567641483</c:v>
                </c:pt>
                <c:pt idx="166">
                  <c:v>1.1266700176601041</c:v>
                </c:pt>
                <c:pt idx="167">
                  <c:v>1.1463445077832324</c:v>
                </c:pt>
                <c:pt idx="168">
                  <c:v>1.166233848789566</c:v>
                </c:pt>
                <c:pt idx="169">
                  <c:v>1.1863623142922786</c:v>
                </c:pt>
                <c:pt idx="170">
                  <c:v>1.2057388812121657</c:v>
                </c:pt>
                <c:pt idx="171">
                  <c:v>1.2258641407361286</c:v>
                </c:pt>
                <c:pt idx="172">
                  <c:v>1.2461417606337246</c:v>
                </c:pt>
                <c:pt idx="173">
                  <c:v>1.2664514012329935</c:v>
                </c:pt>
                <c:pt idx="174">
                  <c:v>1.286967918040546</c:v>
                </c:pt>
                <c:pt idx="175">
                  <c:v>1.3076913110563824</c:v>
                </c:pt>
                <c:pt idx="176">
                  <c:v>1.3286215802805028</c:v>
                </c:pt>
                <c:pt idx="177">
                  <c:v>1.3497587257129069</c:v>
                </c:pt>
                <c:pt idx="178">
                  <c:v>1.3711027473535948</c:v>
                </c:pt>
                <c:pt idx="179">
                  <c:v>1.3926536452025666</c:v>
                </c:pt>
                <c:pt idx="180">
                  <c:v>1.4144114192598223</c:v>
                </c:pt>
                <c:pt idx="181">
                  <c:v>1.4363760695253616</c:v>
                </c:pt>
                <c:pt idx="182">
                  <c:v>1.4585475959991849</c:v>
                </c:pt>
                <c:pt idx="183">
                  <c:v>1.4809259986812919</c:v>
                </c:pt>
                <c:pt idx="184">
                  <c:v>1.5035112775716828</c:v>
                </c:pt>
                <c:pt idx="185">
                  <c:v>1.5263034326703575</c:v>
                </c:pt>
                <c:pt idx="186">
                  <c:v>1.5493024639773161</c:v>
                </c:pt>
                <c:pt idx="187">
                  <c:v>1.5725083714925585</c:v>
                </c:pt>
                <c:pt idx="188">
                  <c:v>1.5959211552160848</c:v>
                </c:pt>
                <c:pt idx="189">
                  <c:v>1.6195408151478949</c:v>
                </c:pt>
                <c:pt idx="190">
                  <c:v>1.6433673512879887</c:v>
                </c:pt>
                <c:pt idx="191">
                  <c:v>1.6674007636363664</c:v>
                </c:pt>
                <c:pt idx="192">
                  <c:v>1.6916410521930278</c:v>
                </c:pt>
                <c:pt idx="193">
                  <c:v>1.7160882169579732</c:v>
                </c:pt>
                <c:pt idx="194">
                  <c:v>1.7407422579312026</c:v>
                </c:pt>
                <c:pt idx="195">
                  <c:v>1.7656031751127157</c:v>
                </c:pt>
                <c:pt idx="196">
                  <c:v>1.7906709685025126</c:v>
                </c:pt>
                <c:pt idx="197">
                  <c:v>1.8159456381005932</c:v>
                </c:pt>
                <c:pt idx="198">
                  <c:v>1.8414271839069576</c:v>
                </c:pt>
                <c:pt idx="199">
                  <c:v>1.8671156059216059</c:v>
                </c:pt>
                <c:pt idx="200">
                  <c:v>1.8930109041445382</c:v>
                </c:pt>
                <c:pt idx="201">
                  <c:v>1.9191130785757544</c:v>
                </c:pt>
                <c:pt idx="202">
                  <c:v>1.9454221292152543</c:v>
                </c:pt>
                <c:pt idx="203">
                  <c:v>1.971938056063038</c:v>
                </c:pt>
                <c:pt idx="204">
                  <c:v>1.9986608591191053</c:v>
                </c:pt>
                <c:pt idx="205">
                  <c:v>2.0255905383834567</c:v>
                </c:pt>
                <c:pt idx="206">
                  <c:v>2.0527270938560918</c:v>
                </c:pt>
                <c:pt idx="207">
                  <c:v>2.0800705255370104</c:v>
                </c:pt>
                <c:pt idx="208">
                  <c:v>2.1076208334262136</c:v>
                </c:pt>
                <c:pt idx="209">
                  <c:v>2.1353780175237005</c:v>
                </c:pt>
                <c:pt idx="210">
                  <c:v>2.163342077829471</c:v>
                </c:pt>
                <c:pt idx="211">
                  <c:v>2.1915130143435251</c:v>
                </c:pt>
                <c:pt idx="212">
                  <c:v>2.2198908270658633</c:v>
                </c:pt>
                <c:pt idx="213">
                  <c:v>2.2484755159964851</c:v>
                </c:pt>
                <c:pt idx="214">
                  <c:v>2.2772670811353906</c:v>
                </c:pt>
                <c:pt idx="215">
                  <c:v>2.3062655224825805</c:v>
                </c:pt>
                <c:pt idx="216">
                  <c:v>2.3354708400380542</c:v>
                </c:pt>
                <c:pt idx="217">
                  <c:v>2.3648830338018114</c:v>
                </c:pt>
                <c:pt idx="218">
                  <c:v>2.3945021037738528</c:v>
                </c:pt>
                <c:pt idx="219">
                  <c:v>2.4243280499541773</c:v>
                </c:pt>
                <c:pt idx="220">
                  <c:v>2.4543608723427863</c:v>
                </c:pt>
                <c:pt idx="221">
                  <c:v>2.4846005709396786</c:v>
                </c:pt>
                <c:pt idx="222">
                  <c:v>2.5150471457448553</c:v>
                </c:pt>
                <c:pt idx="223">
                  <c:v>2.5457005967583157</c:v>
                </c:pt>
                <c:pt idx="224">
                  <c:v>2.5765609239800598</c:v>
                </c:pt>
                <c:pt idx="225">
                  <c:v>2.6076281274100879</c:v>
                </c:pt>
                <c:pt idx="226">
                  <c:v>2.6389022070483996</c:v>
                </c:pt>
                <c:pt idx="227">
                  <c:v>2.670383162894995</c:v>
                </c:pt>
                <c:pt idx="228">
                  <c:v>2.7020709949498745</c:v>
                </c:pt>
                <c:pt idx="229">
                  <c:v>2.7339657032130376</c:v>
                </c:pt>
                <c:pt idx="230">
                  <c:v>2.7660672876844847</c:v>
                </c:pt>
                <c:pt idx="231">
                  <c:v>2.7983757483642155</c:v>
                </c:pt>
                <c:pt idx="232">
                  <c:v>2.8308910852522304</c:v>
                </c:pt>
                <c:pt idx="233">
                  <c:v>2.863613298348529</c:v>
                </c:pt>
                <c:pt idx="234">
                  <c:v>2.8965423876531116</c:v>
                </c:pt>
                <c:pt idx="235">
                  <c:v>2.9296783531659774</c:v>
                </c:pt>
                <c:pt idx="236">
                  <c:v>2.9630211948871272</c:v>
                </c:pt>
                <c:pt idx="237">
                  <c:v>2.9965709128165612</c:v>
                </c:pt>
                <c:pt idx="238">
                  <c:v>3.0303275069542788</c:v>
                </c:pt>
                <c:pt idx="239">
                  <c:v>3.0642909773002804</c:v>
                </c:pt>
                <c:pt idx="240">
                  <c:v>3.0984613238545657</c:v>
                </c:pt>
                <c:pt idx="241">
                  <c:v>3.1328385466171351</c:v>
                </c:pt>
                <c:pt idx="242">
                  <c:v>3.1674226455879886</c:v>
                </c:pt>
                <c:pt idx="243">
                  <c:v>3.2022136207671257</c:v>
                </c:pt>
                <c:pt idx="244">
                  <c:v>3.2372114721545464</c:v>
                </c:pt>
                <c:pt idx="245">
                  <c:v>3.2724161997502512</c:v>
                </c:pt>
                <c:pt idx="246">
                  <c:v>3.3078278035542397</c:v>
                </c:pt>
                <c:pt idx="247">
                  <c:v>3.3434462835665117</c:v>
                </c:pt>
                <c:pt idx="248">
                  <c:v>3.3792716397870675</c:v>
                </c:pt>
                <c:pt idx="249">
                  <c:v>3.4153038722159073</c:v>
                </c:pt>
                <c:pt idx="250">
                  <c:v>3.4515429808530311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75-4BA0-ACA2-15C4060425D5}"/>
            </c:ext>
          </c:extLst>
        </c:ser>
        <c:ser>
          <c:idx val="3"/>
          <c:order val="3"/>
          <c:tx>
            <c:v>Return to 1.0℃ in 2100 from 2050 with CDR (128 GtCO2eq)</c:v>
          </c:tx>
          <c:spPr>
            <a:ln w="254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noFill/>
              <a:ln w="9525">
                <a:noFill/>
              </a:ln>
              <a:effectLst/>
            </c:spPr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analys'!$C$106:$IS$106</c:f>
              <c:numCache>
                <c:formatCode>0.00_);[Red]\(0.00\)</c:formatCode>
                <c:ptCount val="251"/>
                <c:pt idx="199">
                  <c:v>1.8671156059216059</c:v>
                </c:pt>
                <c:pt idx="200">
                  <c:v>1.8449414339317336</c:v>
                </c:pt>
                <c:pt idx="201">
                  <c:v>1.8229741381501452</c:v>
                </c:pt>
                <c:pt idx="202">
                  <c:v>1.8012137185768406</c:v>
                </c:pt>
                <c:pt idx="203">
                  <c:v>1.77966017521182</c:v>
                </c:pt>
                <c:pt idx="204">
                  <c:v>1.7583135080550829</c:v>
                </c:pt>
                <c:pt idx="205">
                  <c:v>1.7371737171066295</c:v>
                </c:pt>
                <c:pt idx="206">
                  <c:v>1.7162408023664601</c:v>
                </c:pt>
                <c:pt idx="207">
                  <c:v>1.6955147638345744</c:v>
                </c:pt>
                <c:pt idx="208">
                  <c:v>1.6749956015109728</c:v>
                </c:pt>
                <c:pt idx="209">
                  <c:v>1.6546833153956551</c:v>
                </c:pt>
                <c:pt idx="210">
                  <c:v>1.6345779054886211</c:v>
                </c:pt>
                <c:pt idx="211">
                  <c:v>1.6146793717898704</c:v>
                </c:pt>
                <c:pt idx="212">
                  <c:v>1.5949877142994044</c:v>
                </c:pt>
                <c:pt idx="213">
                  <c:v>1.5755029330172214</c:v>
                </c:pt>
                <c:pt idx="214">
                  <c:v>1.556225027943323</c:v>
                </c:pt>
                <c:pt idx="215">
                  <c:v>1.5371539990777081</c:v>
                </c:pt>
                <c:pt idx="216">
                  <c:v>1.5182898464203771</c:v>
                </c:pt>
                <c:pt idx="217">
                  <c:v>1.49963256997133</c:v>
                </c:pt>
                <c:pt idx="218">
                  <c:v>1.4811821697305665</c:v>
                </c:pt>
                <c:pt idx="219">
                  <c:v>1.4629386456980868</c:v>
                </c:pt>
                <c:pt idx="220">
                  <c:v>1.4449019978738911</c:v>
                </c:pt>
                <c:pt idx="221">
                  <c:v>1.4270722262579789</c:v>
                </c:pt>
                <c:pt idx="222">
                  <c:v>1.4094493308503511</c:v>
                </c:pt>
                <c:pt idx="223">
                  <c:v>1.3920333116510069</c:v>
                </c:pt>
                <c:pt idx="224">
                  <c:v>1.3748241686599465</c:v>
                </c:pt>
                <c:pt idx="225">
                  <c:v>1.3578219018771698</c:v>
                </c:pt>
                <c:pt idx="226">
                  <c:v>1.3410265113026771</c:v>
                </c:pt>
                <c:pt idx="227">
                  <c:v>1.3244379969364681</c:v>
                </c:pt>
                <c:pt idx="228">
                  <c:v>1.308056358778543</c:v>
                </c:pt>
                <c:pt idx="229">
                  <c:v>1.2918815968289015</c:v>
                </c:pt>
                <c:pt idx="230">
                  <c:v>1.2759137110875443</c:v>
                </c:pt>
                <c:pt idx="231">
                  <c:v>1.2601527015544707</c:v>
                </c:pt>
                <c:pt idx="232">
                  <c:v>1.244598568229681</c:v>
                </c:pt>
                <c:pt idx="233">
                  <c:v>1.2292513111131749</c:v>
                </c:pt>
                <c:pt idx="234">
                  <c:v>1.2141109302049529</c:v>
                </c:pt>
                <c:pt idx="235">
                  <c:v>1.1991774255050143</c:v>
                </c:pt>
                <c:pt idx="236">
                  <c:v>1.1844507970133598</c:v>
                </c:pt>
                <c:pt idx="237">
                  <c:v>1.1699310447299889</c:v>
                </c:pt>
                <c:pt idx="238">
                  <c:v>1.1556181686549023</c:v>
                </c:pt>
                <c:pt idx="239">
                  <c:v>1.1415121687880994</c:v>
                </c:pt>
                <c:pt idx="240">
                  <c:v>1.1276130451295798</c:v>
                </c:pt>
                <c:pt idx="241">
                  <c:v>1.1139207976793448</c:v>
                </c:pt>
                <c:pt idx="242">
                  <c:v>1.1004354264373937</c:v>
                </c:pt>
                <c:pt idx="243">
                  <c:v>1.0871569314037262</c:v>
                </c:pt>
                <c:pt idx="244">
                  <c:v>1.0740853125783425</c:v>
                </c:pt>
                <c:pt idx="245">
                  <c:v>1.0612205699612427</c:v>
                </c:pt>
                <c:pt idx="246">
                  <c:v>1.0485627035524265</c:v>
                </c:pt>
                <c:pt idx="247">
                  <c:v>1.036111713351894</c:v>
                </c:pt>
                <c:pt idx="248">
                  <c:v>1.0238675993596453</c:v>
                </c:pt>
                <c:pt idx="249">
                  <c:v>1.0118303615756807</c:v>
                </c:pt>
                <c:pt idx="25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75-4BA0-ACA2-15C4060425D5}"/>
            </c:ext>
          </c:extLst>
        </c:ser>
        <c:ser>
          <c:idx val="4"/>
          <c:order val="4"/>
          <c:tx>
            <c:v>Return to the 1960s with CDR (159 GtCO2eq)</c:v>
          </c:tx>
          <c:spPr>
            <a:ln w="25400" cap="rnd">
              <a:solidFill>
                <a:srgbClr val="33CC33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analys'!$C$108:$IS$108</c:f>
              <c:numCache>
                <c:formatCode>0.00_);[Red]\(0.00\)</c:formatCode>
                <c:ptCount val="251"/>
                <c:pt idx="199">
                  <c:v>1.8671156059216059</c:v>
                </c:pt>
                <c:pt idx="200">
                  <c:v>1.8331767280493805</c:v>
                </c:pt>
                <c:pt idx="201">
                  <c:v>1.7994447263854394</c:v>
                </c:pt>
                <c:pt idx="202">
                  <c:v>1.7659196009297817</c:v>
                </c:pt>
                <c:pt idx="203">
                  <c:v>1.7326013516824081</c:v>
                </c:pt>
                <c:pt idx="204">
                  <c:v>1.699489978643318</c:v>
                </c:pt>
                <c:pt idx="205">
                  <c:v>1.6665854818125119</c:v>
                </c:pt>
                <c:pt idx="206">
                  <c:v>1.6338878611899894</c:v>
                </c:pt>
                <c:pt idx="207">
                  <c:v>1.6013971167757506</c:v>
                </c:pt>
                <c:pt idx="208">
                  <c:v>1.5691132485697963</c:v>
                </c:pt>
                <c:pt idx="209">
                  <c:v>1.5370362565721258</c:v>
                </c:pt>
                <c:pt idx="210">
                  <c:v>1.5051661407827386</c:v>
                </c:pt>
                <c:pt idx="211">
                  <c:v>1.4735029012016354</c:v>
                </c:pt>
                <c:pt idx="212">
                  <c:v>1.4420465378288159</c:v>
                </c:pt>
                <c:pt idx="213">
                  <c:v>1.4107970506642804</c:v>
                </c:pt>
                <c:pt idx="214">
                  <c:v>1.3797544397080286</c:v>
                </c:pt>
                <c:pt idx="215">
                  <c:v>1.3489187049600608</c:v>
                </c:pt>
                <c:pt idx="216">
                  <c:v>1.3182898464203769</c:v>
                </c:pt>
                <c:pt idx="217">
                  <c:v>1.2878678640889769</c:v>
                </c:pt>
                <c:pt idx="218">
                  <c:v>1.2576527579658605</c:v>
                </c:pt>
                <c:pt idx="219">
                  <c:v>1.2276445280510282</c:v>
                </c:pt>
                <c:pt idx="220">
                  <c:v>1.1978431743444791</c:v>
                </c:pt>
                <c:pt idx="221">
                  <c:v>1.1682486968462142</c:v>
                </c:pt>
                <c:pt idx="222">
                  <c:v>1.1388610955562333</c:v>
                </c:pt>
                <c:pt idx="223">
                  <c:v>1.1096803704745364</c:v>
                </c:pt>
                <c:pt idx="224">
                  <c:v>1.0807065216011229</c:v>
                </c:pt>
                <c:pt idx="225">
                  <c:v>1.0519395489359933</c:v>
                </c:pt>
                <c:pt idx="226">
                  <c:v>1.0233794524791477</c:v>
                </c:pt>
                <c:pt idx="227">
                  <c:v>0.99502623223058551</c:v>
                </c:pt>
                <c:pt idx="228">
                  <c:v>0.96687988819030768</c:v>
                </c:pt>
                <c:pt idx="229">
                  <c:v>0.93894042035831304</c:v>
                </c:pt>
                <c:pt idx="230">
                  <c:v>0.91120782873460304</c:v>
                </c:pt>
                <c:pt idx="231">
                  <c:v>0.88368211331917645</c:v>
                </c:pt>
                <c:pt idx="232">
                  <c:v>0.85636327411203361</c:v>
                </c:pt>
                <c:pt idx="233">
                  <c:v>0.82925131111317485</c:v>
                </c:pt>
                <c:pt idx="234">
                  <c:v>0.80234622432259961</c:v>
                </c:pt>
                <c:pt idx="235">
                  <c:v>0.77564801374030845</c:v>
                </c:pt>
                <c:pt idx="236">
                  <c:v>0.7491566793663007</c:v>
                </c:pt>
                <c:pt idx="237">
                  <c:v>0.72287222120057715</c:v>
                </c:pt>
                <c:pt idx="238">
                  <c:v>0.69679463924313734</c:v>
                </c:pt>
                <c:pt idx="239">
                  <c:v>0.67092393349398172</c:v>
                </c:pt>
                <c:pt idx="240">
                  <c:v>0.64526010395310907</c:v>
                </c:pt>
                <c:pt idx="241">
                  <c:v>0.61980315062052105</c:v>
                </c:pt>
                <c:pt idx="242">
                  <c:v>0.594553073496217</c:v>
                </c:pt>
                <c:pt idx="243">
                  <c:v>0.56950987258019647</c:v>
                </c:pt>
                <c:pt idx="244">
                  <c:v>0.54467354787246003</c:v>
                </c:pt>
                <c:pt idx="245">
                  <c:v>0.52004409937300711</c:v>
                </c:pt>
                <c:pt idx="246">
                  <c:v>0.49562152708183832</c:v>
                </c:pt>
                <c:pt idx="247">
                  <c:v>0.47140583099895289</c:v>
                </c:pt>
                <c:pt idx="248">
                  <c:v>0.44739701112435132</c:v>
                </c:pt>
                <c:pt idx="249">
                  <c:v>0.42359506745803377</c:v>
                </c:pt>
                <c:pt idx="250">
                  <c:v>0.39999999999999974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75-4BA0-ACA2-15C4060425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16224"/>
        <c:axId val="667714304"/>
      </c:lineChart>
      <c:dateAx>
        <c:axId val="6677162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67714304"/>
        <c:crosses val="autoZero"/>
        <c:auto val="0"/>
        <c:lblOffset val="100"/>
        <c:baseTimeUnit val="days"/>
        <c:majorUnit val="25"/>
        <c:majorTimeUnit val="days"/>
      </c:dateAx>
      <c:valAx>
        <c:axId val="667714304"/>
        <c:scaling>
          <c:orientation val="minMax"/>
          <c:max val="4.5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Temperature rise from 1850</a:t>
                </a:r>
                <a:r>
                  <a:rPr lang="ja-JP"/>
                  <a:t>－</a:t>
                </a:r>
                <a:r>
                  <a:rPr lang="en-US"/>
                  <a:t>1900 (</a:t>
                </a:r>
                <a:r>
                  <a:rPr lang="ja-JP"/>
                  <a:t>℃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9.3930582984786131E-4"/>
              <c:y val="0.1444993239481428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6771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5437768908094651"/>
          <c:y val="5.3571993507562435E-2"/>
          <c:w val="0.64142350808027782"/>
          <c:h val="0.26171243899415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 sz="1400"/>
              <a:t>Scenario 1 to 4 from left (2035) to right (2100)</a:t>
            </a:r>
            <a:endParaRPr lang="ja-JP" sz="1400"/>
          </a:p>
        </c:rich>
      </c:tx>
      <c:layout>
        <c:manualLayout>
          <c:xMode val="edge"/>
          <c:yMode val="edge"/>
          <c:x val="0.17811869262381136"/>
          <c:y val="5.04120600238935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9.6798701464539491E-2"/>
          <c:y val="4.5646292489039966E-2"/>
          <c:w val="0.81529797765989964"/>
          <c:h val="0.81003850388304888"/>
        </c:manualLayout>
      </c:layout>
      <c:lineChart>
        <c:grouping val="standard"/>
        <c:varyColors val="0"/>
        <c:ser>
          <c:idx val="1"/>
          <c:order val="1"/>
          <c:tx>
            <c:v>CDR to mitigate less than 1.5℃</c:v>
          </c:tx>
          <c:spPr>
            <a:ln w="25400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25400">
                <a:solidFill>
                  <a:srgbClr val="00B050"/>
                </a:solidFill>
              </a:ln>
              <a:effectLst/>
            </c:spPr>
          </c:marker>
          <c:cat>
            <c:numRef>
              <c:f>'Global warning numerical analys'!$AU$120:$AU$123</c:f>
              <c:numCache>
                <c:formatCode>General</c:formatCode>
                <c:ptCount val="4"/>
                <c:pt idx="0">
                  <c:v>2035</c:v>
                </c:pt>
                <c:pt idx="1">
                  <c:v>2050</c:v>
                </c:pt>
                <c:pt idx="2">
                  <c:v>2070</c:v>
                </c:pt>
                <c:pt idx="3">
                  <c:v>2100</c:v>
                </c:pt>
              </c:numCache>
            </c:numRef>
          </c:cat>
          <c:val>
            <c:numRef>
              <c:f>'Global warning numerical analys'!$AV$120:$AV$123</c:f>
              <c:numCache>
                <c:formatCode>0.0_);[Red]\(0.0\)</c:formatCode>
                <c:ptCount val="4"/>
                <c:pt idx="0">
                  <c:v>12.978229623697988</c:v>
                </c:pt>
                <c:pt idx="1">
                  <c:v>33.02705810306167</c:v>
                </c:pt>
                <c:pt idx="2">
                  <c:v>38.609371981174966</c:v>
                </c:pt>
                <c:pt idx="3">
                  <c:v>127.65782568231228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FD-4489-A3CB-0D60030BEFA1}"/>
            </c:ext>
          </c:extLst>
        </c:ser>
        <c:ser>
          <c:idx val="0"/>
          <c:order val="2"/>
          <c:tx>
            <c:v>CDR to return to the 1960s</c:v>
          </c:tx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25400">
                <a:solidFill>
                  <a:srgbClr val="0070C0"/>
                </a:solidFill>
              </a:ln>
              <a:effectLst/>
            </c:spPr>
          </c:marker>
          <c:cat>
            <c:numRef>
              <c:f>'Global warning numerical analys'!$AU$120:$AU$123</c:f>
              <c:numCache>
                <c:formatCode>General</c:formatCode>
                <c:ptCount val="4"/>
                <c:pt idx="0">
                  <c:v>2035</c:v>
                </c:pt>
                <c:pt idx="1">
                  <c:v>2050</c:v>
                </c:pt>
                <c:pt idx="2">
                  <c:v>2070</c:v>
                </c:pt>
                <c:pt idx="3">
                  <c:v>2100</c:v>
                </c:pt>
              </c:numCache>
            </c:numRef>
          </c:cat>
          <c:val>
            <c:numRef>
              <c:f>'Global warning numerical analys'!$AW$120:$AW$123</c:f>
              <c:numCache>
                <c:formatCode>0.0_);[Red]\(0.0\)</c:formatCode>
                <c:ptCount val="4"/>
                <c:pt idx="0" formatCode="0.00_);[Red]\(0.00\)">
                  <c:v>33.45411974546866</c:v>
                </c:pt>
                <c:pt idx="1">
                  <c:v>40.036079124972403</c:v>
                </c:pt>
                <c:pt idx="2">
                  <c:v>48.138204223405978</c:v>
                </c:pt>
                <c:pt idx="3">
                  <c:v>158.90128990366389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FD-4489-A3CB-0D60030BE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0548856"/>
        <c:axId val="670545256"/>
      </c:lineChart>
      <c:lineChart>
        <c:grouping val="standard"/>
        <c:varyColors val="0"/>
        <c:ser>
          <c:idx val="2"/>
          <c:order val="0"/>
          <c:tx>
            <c:v>Maximum temperature rise relative to 1850-1900</c:v>
          </c:tx>
          <c:spPr>
            <a:ln w="19050" cap="rnd">
              <a:solidFill>
                <a:srgbClr val="FF0000">
                  <a:alpha val="99000"/>
                </a:srgbClr>
              </a:solidFill>
              <a:prstDash val="sysDot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25400" cmpd="sng">
                <a:solidFill>
                  <a:srgbClr val="FF0000"/>
                </a:solidFill>
              </a:ln>
              <a:effectLst/>
            </c:spPr>
          </c:marker>
          <c:dPt>
            <c:idx val="3"/>
            <c:marker>
              <c:symbol val="circle"/>
              <c:size val="5"/>
              <c:spPr>
                <a:solidFill>
                  <a:srgbClr val="FF0000"/>
                </a:solidFill>
                <a:ln w="25400" cmpd="sng">
                  <a:solidFill>
                    <a:srgbClr val="FF0000"/>
                  </a:solidFill>
                </a:ln>
                <a:effectLst/>
              </c:spPr>
            </c:marker>
            <c:bubble3D val="0"/>
            <c:spPr>
              <a:ln w="25400" cap="rnd">
                <a:solidFill>
                  <a:srgbClr val="FF0000">
                    <a:alpha val="99000"/>
                  </a:srgbClr>
                </a:solidFill>
                <a:prstDash val="sysDot"/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A3FD-4489-A3CB-0D60030BEFA1}"/>
              </c:ext>
            </c:extLst>
          </c:dPt>
          <c:cat>
            <c:numRef>
              <c:f>'Global warning numerical analys'!$AU$120:$AU$123</c:f>
              <c:numCache>
                <c:formatCode>General</c:formatCode>
                <c:ptCount val="4"/>
                <c:pt idx="0">
                  <c:v>2035</c:v>
                </c:pt>
                <c:pt idx="1">
                  <c:v>2050</c:v>
                </c:pt>
                <c:pt idx="2">
                  <c:v>2070</c:v>
                </c:pt>
                <c:pt idx="3">
                  <c:v>2100</c:v>
                </c:pt>
              </c:numCache>
            </c:numRef>
          </c:cat>
          <c:val>
            <c:numRef>
              <c:f>'Global warning numerical analys'!$AX$120:$AX$123</c:f>
              <c:numCache>
                <c:formatCode>0.00_);[Red]\(0.00\)</c:formatCode>
                <c:ptCount val="4"/>
                <c:pt idx="0" formatCode="0.000_);[Red]\(0.000\)">
                  <c:v>1.4999999999999998</c:v>
                </c:pt>
                <c:pt idx="1">
                  <c:v>1.7390821854506944</c:v>
                </c:pt>
                <c:pt idx="2">
                  <c:v>1.9610361650800905</c:v>
                </c:pt>
                <c:pt idx="3">
                  <c:v>3.4515429808530311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3FD-4489-A3CB-0D60030BE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673808"/>
        <c:axId val="639673088"/>
      </c:lineChart>
      <c:dateAx>
        <c:axId val="670548856"/>
        <c:scaling>
          <c:orientation val="minMax"/>
          <c:max val="2100"/>
          <c:min val="203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Years to achieve carbon neutrality (excluding Scenario 4)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1912422181052108"/>
              <c:y val="0.9438706735091622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70545256"/>
        <c:crosses val="autoZero"/>
        <c:auto val="0"/>
        <c:lblOffset val="100"/>
        <c:baseTimeUnit val="days"/>
        <c:majorUnit val="10"/>
        <c:majorTimeUnit val="days"/>
      </c:dateAx>
      <c:valAx>
        <c:axId val="670545256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Amount of CDR (GtCO</a:t>
                </a:r>
                <a:r>
                  <a:rPr lang="en-US" baseline="-25000"/>
                  <a:t>2</a:t>
                </a:r>
                <a:r>
                  <a:rPr lang="en-US"/>
                  <a:t>eq/year)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6.854384355799179E-3"/>
              <c:y val="0.18381883679816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70548856"/>
        <c:crosses val="autoZero"/>
        <c:crossBetween val="midCat"/>
        <c:majorUnit val="25"/>
      </c:valAx>
      <c:valAx>
        <c:axId val="63967308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Maximum temperature rise (℃)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97050818158751018"/>
              <c:y val="0.1492788431658253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.0_);[Red]\(#,##0.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39673808"/>
        <c:crosses val="max"/>
        <c:crossBetween val="between"/>
      </c:valAx>
      <c:catAx>
        <c:axId val="639673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9673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916534640211853"/>
          <c:y val="0.14944154023575884"/>
          <c:w val="0.50718888149813623"/>
          <c:h val="0.23167660335230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798040147391732E-2"/>
          <c:y val="3.3053405302511073E-2"/>
          <c:w val="0.81131335136449101"/>
          <c:h val="0.82058621947150756"/>
        </c:manualLayout>
      </c:layout>
      <c:lineChart>
        <c:grouping val="standard"/>
        <c:varyColors val="0"/>
        <c:ser>
          <c:idx val="0"/>
          <c:order val="0"/>
          <c:tx>
            <c:v>Annual atmospheric CO2eq emissions </c:v>
          </c:tx>
          <c:spPr>
            <a:ln w="254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analys'!$C$2:$FV$2</c:f>
              <c:numCache>
                <c:formatCode>General</c:formatCode>
                <c:ptCount val="17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</c:numCache>
            </c:numRef>
          </c:cat>
          <c:val>
            <c:numRef>
              <c:f>'Global warning numerical analys'!$C$4:$FT$4</c:f>
              <c:numCache>
                <c:formatCode>General</c:formatCode>
                <c:ptCount val="174"/>
                <c:pt idx="0">
                  <c:v>4.2168645700000003</c:v>
                </c:pt>
                <c:pt idx="1">
                  <c:v>4.3149364500000003</c:v>
                </c:pt>
                <c:pt idx="2">
                  <c:v>4.3810563599999996</c:v>
                </c:pt>
                <c:pt idx="3">
                  <c:v>4.4596877800000003</c:v>
                </c:pt>
                <c:pt idx="4">
                  <c:v>4.5477283599999998</c:v>
                </c:pt>
                <c:pt idx="5">
                  <c:v>4.5716335399999997</c:v>
                </c:pt>
                <c:pt idx="6">
                  <c:v>4.6144822200000002</c:v>
                </c:pt>
                <c:pt idx="7">
                  <c:v>4.6646519599999996</c:v>
                </c:pt>
                <c:pt idx="8">
                  <c:v>4.6961724</c:v>
                </c:pt>
                <c:pt idx="9">
                  <c:v>4.7724742500000001</c:v>
                </c:pt>
                <c:pt idx="10">
                  <c:v>4.6592639199999999</c:v>
                </c:pt>
                <c:pt idx="11">
                  <c:v>4.5818713200000003</c:v>
                </c:pt>
                <c:pt idx="12">
                  <c:v>4.5703858200000003</c:v>
                </c:pt>
                <c:pt idx="13">
                  <c:v>4.5923777499999998</c:v>
                </c:pt>
                <c:pt idx="14">
                  <c:v>4.6058740499999997</c:v>
                </c:pt>
                <c:pt idx="15">
                  <c:v>4.5944519899999996</c:v>
                </c:pt>
                <c:pt idx="16">
                  <c:v>4.6369665199999996</c:v>
                </c:pt>
                <c:pt idx="17">
                  <c:v>4.6886333599999999</c:v>
                </c:pt>
                <c:pt idx="18">
                  <c:v>4.6815899400000003</c:v>
                </c:pt>
                <c:pt idx="19">
                  <c:v>4.7068732799999999</c:v>
                </c:pt>
                <c:pt idx="20">
                  <c:v>4.9522732400000002</c:v>
                </c:pt>
                <c:pt idx="21">
                  <c:v>5.1029816800000001</c:v>
                </c:pt>
                <c:pt idx="22">
                  <c:v>5.2374297600000004</c:v>
                </c:pt>
                <c:pt idx="23">
                  <c:v>5.3666153599999999</c:v>
                </c:pt>
                <c:pt idx="24">
                  <c:v>5.3970477199999998</c:v>
                </c:pt>
                <c:pt idx="25">
                  <c:v>5.4992677499999996</c:v>
                </c:pt>
                <c:pt idx="26">
                  <c:v>5.5608038899999999</c:v>
                </c:pt>
                <c:pt idx="27">
                  <c:v>5.6546015799999996</c:v>
                </c:pt>
                <c:pt idx="28">
                  <c:v>5.7378099200000001</c:v>
                </c:pt>
                <c:pt idx="29">
                  <c:v>5.8415948200000001</c:v>
                </c:pt>
                <c:pt idx="30">
                  <c:v>6.0092328500000001</c:v>
                </c:pt>
                <c:pt idx="31">
                  <c:v>6.0241962600000001</c:v>
                </c:pt>
                <c:pt idx="32">
                  <c:v>6.1606379899999997</c:v>
                </c:pt>
                <c:pt idx="33">
                  <c:v>6.3123303599999998</c:v>
                </c:pt>
                <c:pt idx="34">
                  <c:v>6.3444000000000003</c:v>
                </c:pt>
                <c:pt idx="35">
                  <c:v>6.3594578400000001</c:v>
                </c:pt>
                <c:pt idx="36">
                  <c:v>6.4379464300000002</c:v>
                </c:pt>
                <c:pt idx="37">
                  <c:v>6.5670638500000003</c:v>
                </c:pt>
                <c:pt idx="38">
                  <c:v>6.71868058</c:v>
                </c:pt>
                <c:pt idx="39">
                  <c:v>6.7251607199999999</c:v>
                </c:pt>
                <c:pt idx="40">
                  <c:v>7.1308887800000003</c:v>
                </c:pt>
                <c:pt idx="41">
                  <c:v>7.3212708700000002</c:v>
                </c:pt>
                <c:pt idx="42">
                  <c:v>7.39058452</c:v>
                </c:pt>
                <c:pt idx="43">
                  <c:v>7.4615949199999996</c:v>
                </c:pt>
                <c:pt idx="44">
                  <c:v>7.5686262600000003</c:v>
                </c:pt>
                <c:pt idx="45">
                  <c:v>7.7194361999999996</c:v>
                </c:pt>
                <c:pt idx="46">
                  <c:v>7.8304155800000004</c:v>
                </c:pt>
                <c:pt idx="47">
                  <c:v>7.9419049299999998</c:v>
                </c:pt>
                <c:pt idx="48">
                  <c:v>8.0861889999999992</c:v>
                </c:pt>
                <c:pt idx="49">
                  <c:v>8.3370920999999996</c:v>
                </c:pt>
                <c:pt idx="50">
                  <c:v>8.54401236</c:v>
                </c:pt>
                <c:pt idx="51">
                  <c:v>8.6732533499999995</c:v>
                </c:pt>
                <c:pt idx="52">
                  <c:v>8.8131681799999999</c:v>
                </c:pt>
                <c:pt idx="53">
                  <c:v>9.0477355999999993</c:v>
                </c:pt>
                <c:pt idx="54">
                  <c:v>9.1803331000000004</c:v>
                </c:pt>
                <c:pt idx="55">
                  <c:v>9.3728242000000002</c:v>
                </c:pt>
                <c:pt idx="56">
                  <c:v>9.5434745299999992</c:v>
                </c:pt>
                <c:pt idx="57">
                  <c:v>9.9947901199999993</c:v>
                </c:pt>
                <c:pt idx="58">
                  <c:v>9.9254201599999998</c:v>
                </c:pt>
                <c:pt idx="59">
                  <c:v>10.11347394</c:v>
                </c:pt>
                <c:pt idx="60">
                  <c:v>10.1859012</c:v>
                </c:pt>
                <c:pt idx="61">
                  <c:v>10.22393278</c:v>
                </c:pt>
                <c:pt idx="62">
                  <c:v>10.351877399999999</c:v>
                </c:pt>
                <c:pt idx="63">
                  <c:v>10.660399569999999</c:v>
                </c:pt>
                <c:pt idx="64">
                  <c:v>10.3130363</c:v>
                </c:pt>
                <c:pt idx="65">
                  <c:v>10.23846058</c:v>
                </c:pt>
                <c:pt idx="66">
                  <c:v>10.493293449999999</c:v>
                </c:pt>
                <c:pt idx="67">
                  <c:v>10.67373055</c:v>
                </c:pt>
                <c:pt idx="68">
                  <c:v>10.652984460000001</c:v>
                </c:pt>
                <c:pt idx="69">
                  <c:v>10.12187462</c:v>
                </c:pt>
                <c:pt idx="70">
                  <c:v>10.881137450000001</c:v>
                </c:pt>
                <c:pt idx="71">
                  <c:v>10.535130799999999</c:v>
                </c:pt>
                <c:pt idx="72">
                  <c:v>10.803109040000001</c:v>
                </c:pt>
                <c:pt idx="73">
                  <c:v>11.319195179999999</c:v>
                </c:pt>
                <c:pt idx="74">
                  <c:v>11.38332265</c:v>
                </c:pt>
                <c:pt idx="75">
                  <c:v>11.520146370000001</c:v>
                </c:pt>
                <c:pt idx="76">
                  <c:v>11.451168129999999</c:v>
                </c:pt>
                <c:pt idx="77">
                  <c:v>11.872530729999999</c:v>
                </c:pt>
                <c:pt idx="78">
                  <c:v>11.885213500000001</c:v>
                </c:pt>
                <c:pt idx="79">
                  <c:v>12.254561669999999</c:v>
                </c:pt>
                <c:pt idx="80">
                  <c:v>12.00222378</c:v>
                </c:pt>
                <c:pt idx="81">
                  <c:v>11.64241004</c:v>
                </c:pt>
                <c:pt idx="82">
                  <c:v>11.35057114</c:v>
                </c:pt>
                <c:pt idx="83">
                  <c:v>11.586585060000001</c:v>
                </c:pt>
                <c:pt idx="84">
                  <c:v>11.99749385</c:v>
                </c:pt>
                <c:pt idx="85">
                  <c:v>12.23454544</c:v>
                </c:pt>
                <c:pt idx="86">
                  <c:v>12.712446140000001</c:v>
                </c:pt>
                <c:pt idx="87">
                  <c:v>13.054135779999999</c:v>
                </c:pt>
                <c:pt idx="88">
                  <c:v>12.82567425</c:v>
                </c:pt>
                <c:pt idx="89">
                  <c:v>13.13547556</c:v>
                </c:pt>
                <c:pt idx="90">
                  <c:v>13.75144294</c:v>
                </c:pt>
                <c:pt idx="91">
                  <c:v>14.10337992</c:v>
                </c:pt>
                <c:pt idx="92">
                  <c:v>14.20213684</c:v>
                </c:pt>
                <c:pt idx="93">
                  <c:v>14.3905998</c:v>
                </c:pt>
                <c:pt idx="94">
                  <c:v>14.5787379</c:v>
                </c:pt>
                <c:pt idx="95">
                  <c:v>13.72296716</c:v>
                </c:pt>
                <c:pt idx="96">
                  <c:v>14.2687448</c:v>
                </c:pt>
                <c:pt idx="97">
                  <c:v>14.90698034</c:v>
                </c:pt>
                <c:pt idx="98">
                  <c:v>15.226736000000001</c:v>
                </c:pt>
                <c:pt idx="99">
                  <c:v>15.026064659999999</c:v>
                </c:pt>
                <c:pt idx="100">
                  <c:v>16.518558599999999</c:v>
                </c:pt>
                <c:pt idx="101">
                  <c:v>17.1829964</c:v>
                </c:pt>
                <c:pt idx="102">
                  <c:v>17.512944260000001</c:v>
                </c:pt>
                <c:pt idx="103">
                  <c:v>17.921839899999998</c:v>
                </c:pt>
                <c:pt idx="104">
                  <c:v>18.3475599</c:v>
                </c:pt>
                <c:pt idx="105">
                  <c:v>19.424779000000001</c:v>
                </c:pt>
                <c:pt idx="106">
                  <c:v>20.259163000000001</c:v>
                </c:pt>
                <c:pt idx="107">
                  <c:v>20.8436469</c:v>
                </c:pt>
                <c:pt idx="108">
                  <c:v>21.430596000000001</c:v>
                </c:pt>
                <c:pt idx="109">
                  <c:v>22.4955645</c:v>
                </c:pt>
                <c:pt idx="110">
                  <c:v>22.241257300000001</c:v>
                </c:pt>
                <c:pt idx="111">
                  <c:v>22.0891682</c:v>
                </c:pt>
                <c:pt idx="112">
                  <c:v>22.074149899999998</c:v>
                </c:pt>
                <c:pt idx="113">
                  <c:v>22.567943100000001</c:v>
                </c:pt>
                <c:pt idx="114">
                  <c:v>23.124172699999999</c:v>
                </c:pt>
                <c:pt idx="115">
                  <c:v>23.284282099999999</c:v>
                </c:pt>
                <c:pt idx="116">
                  <c:v>23.9194909</c:v>
                </c:pt>
                <c:pt idx="117">
                  <c:v>24.5465892</c:v>
                </c:pt>
                <c:pt idx="118">
                  <c:v>25.414290600000001</c:v>
                </c:pt>
                <c:pt idx="119">
                  <c:v>26.1682481</c:v>
                </c:pt>
                <c:pt idx="120">
                  <c:v>27.678093700000002</c:v>
                </c:pt>
                <c:pt idx="121">
                  <c:v>27.973144999999999</c:v>
                </c:pt>
                <c:pt idx="122">
                  <c:v>28.860512199999999</c:v>
                </c:pt>
                <c:pt idx="123">
                  <c:v>29.7817793</c:v>
                </c:pt>
                <c:pt idx="124">
                  <c:v>29.6610978</c:v>
                </c:pt>
                <c:pt idx="125">
                  <c:v>29.953851100000001</c:v>
                </c:pt>
                <c:pt idx="126">
                  <c:v>31.029881499999998</c:v>
                </c:pt>
                <c:pt idx="127">
                  <c:v>31.667311099999999</c:v>
                </c:pt>
                <c:pt idx="128">
                  <c:v>32.180138800000002</c:v>
                </c:pt>
                <c:pt idx="129">
                  <c:v>32.7268021</c:v>
                </c:pt>
                <c:pt idx="130">
                  <c:v>32.772481200000001</c:v>
                </c:pt>
                <c:pt idx="131">
                  <c:v>32.381599799999996</c:v>
                </c:pt>
                <c:pt idx="132">
                  <c:v>32.422954099999998</c:v>
                </c:pt>
                <c:pt idx="133">
                  <c:v>33.095196999999999</c:v>
                </c:pt>
                <c:pt idx="134">
                  <c:v>34.678497999999998</c:v>
                </c:pt>
                <c:pt idx="135">
                  <c:v>34.9833924</c:v>
                </c:pt>
                <c:pt idx="136">
                  <c:v>35.555511600000003</c:v>
                </c:pt>
                <c:pt idx="137">
                  <c:v>36.011791899999999</c:v>
                </c:pt>
                <c:pt idx="138">
                  <c:v>36.731759199999999</c:v>
                </c:pt>
                <c:pt idx="139">
                  <c:v>37.1533844</c:v>
                </c:pt>
                <c:pt idx="140">
                  <c:v>37.516457000000003</c:v>
                </c:pt>
                <c:pt idx="141">
                  <c:v>37.7317958</c:v>
                </c:pt>
                <c:pt idx="142">
                  <c:v>37.343777799999998</c:v>
                </c:pt>
                <c:pt idx="143">
                  <c:v>37.482818000000002</c:v>
                </c:pt>
                <c:pt idx="144">
                  <c:v>38.449540599999999</c:v>
                </c:pt>
                <c:pt idx="145">
                  <c:v>38.955393999999998</c:v>
                </c:pt>
                <c:pt idx="146">
                  <c:v>40.121110100000003</c:v>
                </c:pt>
                <c:pt idx="147">
                  <c:v>41.7000727</c:v>
                </c:pt>
                <c:pt idx="148">
                  <c:v>40.227896000000001</c:v>
                </c:pt>
                <c:pt idx="149">
                  <c:v>40.598714899999997</c:v>
                </c:pt>
                <c:pt idx="150">
                  <c:v>40.769340700000001</c:v>
                </c:pt>
                <c:pt idx="151">
                  <c:v>40.613486199999997</c:v>
                </c:pt>
                <c:pt idx="152">
                  <c:v>41.546547199999999</c:v>
                </c:pt>
                <c:pt idx="153">
                  <c:v>43.607009900000001</c:v>
                </c:pt>
                <c:pt idx="154">
                  <c:v>44.334809</c:v>
                </c:pt>
                <c:pt idx="155">
                  <c:v>44.9480456</c:v>
                </c:pt>
                <c:pt idx="156">
                  <c:v>46.468941999999998</c:v>
                </c:pt>
                <c:pt idx="157">
                  <c:v>46.781616999999997</c:v>
                </c:pt>
                <c:pt idx="158">
                  <c:v>47.579289899999999</c:v>
                </c:pt>
                <c:pt idx="159">
                  <c:v>47.492130199999998</c:v>
                </c:pt>
                <c:pt idx="160">
                  <c:v>49.423567300000002</c:v>
                </c:pt>
                <c:pt idx="161">
                  <c:v>50.941327000000001</c:v>
                </c:pt>
                <c:pt idx="162">
                  <c:v>51.705322600000002</c:v>
                </c:pt>
                <c:pt idx="163">
                  <c:v>51.460148400000001</c:v>
                </c:pt>
                <c:pt idx="164">
                  <c:v>52.163658499999997</c:v>
                </c:pt>
                <c:pt idx="165">
                  <c:v>52.559154999999997</c:v>
                </c:pt>
                <c:pt idx="166">
                  <c:v>51.550378000000002</c:v>
                </c:pt>
                <c:pt idx="167">
                  <c:v>52.249434399999998</c:v>
                </c:pt>
                <c:pt idx="168">
                  <c:v>52.820012699999999</c:v>
                </c:pt>
                <c:pt idx="169">
                  <c:v>53.4550543</c:v>
                </c:pt>
                <c:pt idx="170">
                  <c:v>51.458241399999999</c:v>
                </c:pt>
                <c:pt idx="171">
                  <c:v>53.446540200000001</c:v>
                </c:pt>
                <c:pt idx="172">
                  <c:v>53.851162799999997</c:v>
                </c:pt>
                <c:pt idx="173">
                  <c:v>53.936200000000021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D3-45B0-9410-F0E54619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705871"/>
        <c:axId val="904709231"/>
      </c:lineChart>
      <c:lineChart>
        <c:grouping val="standard"/>
        <c:varyColors val="0"/>
        <c:ser>
          <c:idx val="1"/>
          <c:order val="1"/>
          <c:tx>
            <c:v>Cumulative atmospheric CO2eq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analys'!$C$2:$FV$2</c:f>
              <c:numCache>
                <c:formatCode>General</c:formatCode>
                <c:ptCount val="17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</c:numCache>
            </c:numRef>
          </c:cat>
          <c:val>
            <c:numRef>
              <c:f>'Global warning numerical analys'!$C$29:$FU$29</c:f>
              <c:numCache>
                <c:formatCode>General</c:formatCode>
                <c:ptCount val="175"/>
                <c:pt idx="0">
                  <c:v>4.2168645700000003</c:v>
                </c:pt>
                <c:pt idx="1">
                  <c:v>8.5318010199999996</c:v>
                </c:pt>
                <c:pt idx="2">
                  <c:v>12.912857379999998</c:v>
                </c:pt>
                <c:pt idx="3">
                  <c:v>17.372545159999998</c:v>
                </c:pt>
                <c:pt idx="4">
                  <c:v>21.920273519999999</c:v>
                </c:pt>
                <c:pt idx="5">
                  <c:v>26.491907059999999</c:v>
                </c:pt>
                <c:pt idx="6">
                  <c:v>31.106389279999998</c:v>
                </c:pt>
                <c:pt idx="7">
                  <c:v>35.771041239999995</c:v>
                </c:pt>
                <c:pt idx="8">
                  <c:v>40.467213639999997</c:v>
                </c:pt>
                <c:pt idx="9">
                  <c:v>45.239687889999999</c:v>
                </c:pt>
                <c:pt idx="10">
                  <c:v>49.89895181</c:v>
                </c:pt>
                <c:pt idx="11">
                  <c:v>54.480823129999997</c:v>
                </c:pt>
                <c:pt idx="12">
                  <c:v>59.051208949999996</c:v>
                </c:pt>
                <c:pt idx="13">
                  <c:v>63.643586699999993</c:v>
                </c:pt>
                <c:pt idx="14">
                  <c:v>68.249460749999997</c:v>
                </c:pt>
                <c:pt idx="15">
                  <c:v>72.843912739999993</c:v>
                </c:pt>
                <c:pt idx="16">
                  <c:v>77.480879259999995</c:v>
                </c:pt>
                <c:pt idx="17">
                  <c:v>82.169512619999992</c:v>
                </c:pt>
                <c:pt idx="18">
                  <c:v>86.851102559999987</c:v>
                </c:pt>
                <c:pt idx="19">
                  <c:v>91.557975839999983</c:v>
                </c:pt>
                <c:pt idx="20">
                  <c:v>96.51024907999998</c:v>
                </c:pt>
                <c:pt idx="21">
                  <c:v>101.61323075999998</c:v>
                </c:pt>
                <c:pt idx="22">
                  <c:v>106.85066051999998</c:v>
                </c:pt>
                <c:pt idx="23">
                  <c:v>112.21727587999997</c:v>
                </c:pt>
                <c:pt idx="24">
                  <c:v>117.61432359999998</c:v>
                </c:pt>
                <c:pt idx="25">
                  <c:v>123.11359134999998</c:v>
                </c:pt>
                <c:pt idx="26">
                  <c:v>128.67439523999997</c:v>
                </c:pt>
                <c:pt idx="27">
                  <c:v>134.32899681999996</c:v>
                </c:pt>
                <c:pt idx="28">
                  <c:v>140.06680673999995</c:v>
                </c:pt>
                <c:pt idx="29">
                  <c:v>145.90840155999996</c:v>
                </c:pt>
                <c:pt idx="30">
                  <c:v>151.91763440999995</c:v>
                </c:pt>
                <c:pt idx="31">
                  <c:v>157.94183066999994</c:v>
                </c:pt>
                <c:pt idx="32">
                  <c:v>164.10246865999994</c:v>
                </c:pt>
                <c:pt idx="33">
                  <c:v>170.41479901999995</c:v>
                </c:pt>
                <c:pt idx="34">
                  <c:v>176.75919901999995</c:v>
                </c:pt>
                <c:pt idx="35">
                  <c:v>183.11865685999996</c:v>
                </c:pt>
                <c:pt idx="36">
                  <c:v>189.55660328999997</c:v>
                </c:pt>
                <c:pt idx="37">
                  <c:v>196.12366713999998</c:v>
                </c:pt>
                <c:pt idx="38">
                  <c:v>202.84234771999999</c:v>
                </c:pt>
                <c:pt idx="39">
                  <c:v>209.56750843999998</c:v>
                </c:pt>
                <c:pt idx="40">
                  <c:v>216.69839721999998</c:v>
                </c:pt>
                <c:pt idx="41">
                  <c:v>224.01966808999998</c:v>
                </c:pt>
                <c:pt idx="42">
                  <c:v>231.41025260999999</c:v>
                </c:pt>
                <c:pt idx="43">
                  <c:v>238.87184753</c:v>
                </c:pt>
                <c:pt idx="44">
                  <c:v>246.44047379</c:v>
                </c:pt>
                <c:pt idx="45">
                  <c:v>254.15990998999999</c:v>
                </c:pt>
                <c:pt idx="46">
                  <c:v>261.99032556999998</c:v>
                </c:pt>
                <c:pt idx="47">
                  <c:v>269.9322305</c:v>
                </c:pt>
                <c:pt idx="48">
                  <c:v>278.01841949999999</c:v>
                </c:pt>
                <c:pt idx="49">
                  <c:v>286.3555116</c:v>
                </c:pt>
                <c:pt idx="50">
                  <c:v>294.89952396000001</c:v>
                </c:pt>
                <c:pt idx="51">
                  <c:v>303.57277730999999</c:v>
                </c:pt>
                <c:pt idx="52">
                  <c:v>312.38594548999998</c:v>
                </c:pt>
                <c:pt idx="53">
                  <c:v>321.43368108999999</c:v>
                </c:pt>
                <c:pt idx="54">
                  <c:v>330.61401418999998</c:v>
                </c:pt>
                <c:pt idx="55">
                  <c:v>339.98683839</c:v>
                </c:pt>
                <c:pt idx="56">
                  <c:v>349.53031292000003</c:v>
                </c:pt>
                <c:pt idx="57">
                  <c:v>359.52510304000003</c:v>
                </c:pt>
                <c:pt idx="58">
                  <c:v>369.45052320000002</c:v>
                </c:pt>
                <c:pt idx="59">
                  <c:v>379.56399714000003</c:v>
                </c:pt>
                <c:pt idx="60">
                  <c:v>389.74989834000002</c:v>
                </c:pt>
                <c:pt idx="61">
                  <c:v>399.97383112</c:v>
                </c:pt>
                <c:pt idx="62">
                  <c:v>410.32570851999998</c:v>
                </c:pt>
                <c:pt idx="63">
                  <c:v>420.98610808999996</c:v>
                </c:pt>
                <c:pt idx="64">
                  <c:v>431.29914438999998</c:v>
                </c:pt>
                <c:pt idx="65">
                  <c:v>441.53760496999996</c:v>
                </c:pt>
                <c:pt idx="66">
                  <c:v>452.03089841999997</c:v>
                </c:pt>
                <c:pt idx="67">
                  <c:v>462.70462896999999</c:v>
                </c:pt>
                <c:pt idx="68">
                  <c:v>473.35761343000001</c:v>
                </c:pt>
                <c:pt idx="69">
                  <c:v>483.47948804999999</c:v>
                </c:pt>
                <c:pt idx="70">
                  <c:v>494.36062549999997</c:v>
                </c:pt>
                <c:pt idx="71">
                  <c:v>504.89575629999996</c:v>
                </c:pt>
                <c:pt idx="72">
                  <c:v>515.69886534</c:v>
                </c:pt>
                <c:pt idx="73">
                  <c:v>527.01806051999995</c:v>
                </c:pt>
                <c:pt idx="74">
                  <c:v>538.40138316999992</c:v>
                </c:pt>
                <c:pt idx="75">
                  <c:v>549.92152953999994</c:v>
                </c:pt>
                <c:pt idx="76">
                  <c:v>561.37269766999998</c:v>
                </c:pt>
                <c:pt idx="77">
                  <c:v>573.24522839999997</c:v>
                </c:pt>
                <c:pt idx="78">
                  <c:v>585.13044189999994</c:v>
                </c:pt>
                <c:pt idx="79">
                  <c:v>597.38500356999998</c:v>
                </c:pt>
                <c:pt idx="80">
                  <c:v>609.38722734999999</c:v>
                </c:pt>
                <c:pt idx="81">
                  <c:v>621.02963738999995</c:v>
                </c:pt>
                <c:pt idx="82">
                  <c:v>632.38020852999989</c:v>
                </c:pt>
                <c:pt idx="83">
                  <c:v>643.96679358999984</c:v>
                </c:pt>
                <c:pt idx="84">
                  <c:v>655.96428743999979</c:v>
                </c:pt>
                <c:pt idx="85">
                  <c:v>668.19883287999983</c:v>
                </c:pt>
                <c:pt idx="86">
                  <c:v>680.91127901999982</c:v>
                </c:pt>
                <c:pt idx="87">
                  <c:v>693.96541479999985</c:v>
                </c:pt>
                <c:pt idx="88">
                  <c:v>706.79108904999987</c:v>
                </c:pt>
                <c:pt idx="89">
                  <c:v>719.9265646099999</c:v>
                </c:pt>
                <c:pt idx="90">
                  <c:v>733.67800754999985</c:v>
                </c:pt>
                <c:pt idx="91">
                  <c:v>747.7813874699998</c:v>
                </c:pt>
                <c:pt idx="92">
                  <c:v>761.98352430999978</c:v>
                </c:pt>
                <c:pt idx="93">
                  <c:v>776.3741241099998</c:v>
                </c:pt>
                <c:pt idx="94">
                  <c:v>790.95286200999976</c:v>
                </c:pt>
                <c:pt idx="95">
                  <c:v>804.67582916999982</c:v>
                </c:pt>
                <c:pt idx="96">
                  <c:v>818.94457396999985</c:v>
                </c:pt>
                <c:pt idx="97">
                  <c:v>833.85155430999987</c:v>
                </c:pt>
                <c:pt idx="98">
                  <c:v>849.07829030999983</c:v>
                </c:pt>
                <c:pt idx="99">
                  <c:v>864.1043549699998</c:v>
                </c:pt>
                <c:pt idx="100">
                  <c:v>880.62291356999981</c:v>
                </c:pt>
                <c:pt idx="101">
                  <c:v>897.80590996999979</c:v>
                </c:pt>
                <c:pt idx="102">
                  <c:v>915.31885422999983</c:v>
                </c:pt>
                <c:pt idx="103">
                  <c:v>933.24069412999984</c:v>
                </c:pt>
                <c:pt idx="104">
                  <c:v>951.5882540299998</c:v>
                </c:pt>
                <c:pt idx="105">
                  <c:v>971.01303302999986</c:v>
                </c:pt>
                <c:pt idx="106">
                  <c:v>991.2721960299998</c:v>
                </c:pt>
                <c:pt idx="107">
                  <c:v>1012.1158429299998</c:v>
                </c:pt>
                <c:pt idx="108">
                  <c:v>1033.5464389299998</c:v>
                </c:pt>
                <c:pt idx="109">
                  <c:v>1056.0420034299998</c:v>
                </c:pt>
                <c:pt idx="110">
                  <c:v>1078.2832607299997</c:v>
                </c:pt>
                <c:pt idx="111">
                  <c:v>1100.3724289299996</c:v>
                </c:pt>
                <c:pt idx="112">
                  <c:v>1122.4465788299997</c:v>
                </c:pt>
                <c:pt idx="113">
                  <c:v>1145.0145219299998</c:v>
                </c:pt>
                <c:pt idx="114">
                  <c:v>1168.1386946299997</c:v>
                </c:pt>
                <c:pt idx="115">
                  <c:v>1191.4229767299996</c:v>
                </c:pt>
                <c:pt idx="116">
                  <c:v>1215.3424676299996</c:v>
                </c:pt>
                <c:pt idx="117">
                  <c:v>1239.8890568299996</c:v>
                </c:pt>
                <c:pt idx="118">
                  <c:v>1265.3033474299996</c:v>
                </c:pt>
                <c:pt idx="119">
                  <c:v>1291.4715955299996</c:v>
                </c:pt>
                <c:pt idx="120">
                  <c:v>1319.1496892299997</c:v>
                </c:pt>
                <c:pt idx="121">
                  <c:v>1347.1228342299996</c:v>
                </c:pt>
                <c:pt idx="122">
                  <c:v>1375.9833464299995</c:v>
                </c:pt>
                <c:pt idx="123">
                  <c:v>1405.7651257299995</c:v>
                </c:pt>
                <c:pt idx="124">
                  <c:v>1435.4262235299996</c:v>
                </c:pt>
                <c:pt idx="125">
                  <c:v>1465.3800746299996</c:v>
                </c:pt>
                <c:pt idx="126">
                  <c:v>1496.4099561299997</c:v>
                </c:pt>
                <c:pt idx="127">
                  <c:v>1528.0772672299997</c:v>
                </c:pt>
                <c:pt idx="128">
                  <c:v>1560.2574060299996</c:v>
                </c:pt>
                <c:pt idx="129">
                  <c:v>1592.9842081299996</c:v>
                </c:pt>
                <c:pt idx="130">
                  <c:v>1625.7566893299995</c:v>
                </c:pt>
                <c:pt idx="131">
                  <c:v>1658.1382891299995</c:v>
                </c:pt>
                <c:pt idx="132">
                  <c:v>1690.5612432299995</c:v>
                </c:pt>
                <c:pt idx="133">
                  <c:v>1723.6564402299996</c:v>
                </c:pt>
                <c:pt idx="134">
                  <c:v>1758.3349382299996</c:v>
                </c:pt>
                <c:pt idx="135">
                  <c:v>1793.3183306299995</c:v>
                </c:pt>
                <c:pt idx="136">
                  <c:v>1828.8738422299996</c:v>
                </c:pt>
                <c:pt idx="137">
                  <c:v>1864.8856341299995</c:v>
                </c:pt>
                <c:pt idx="138">
                  <c:v>1901.6173933299995</c:v>
                </c:pt>
                <c:pt idx="139">
                  <c:v>1938.7707777299995</c:v>
                </c:pt>
                <c:pt idx="140">
                  <c:v>1976.2872347299995</c:v>
                </c:pt>
                <c:pt idx="141">
                  <c:v>2014.0190305299996</c:v>
                </c:pt>
                <c:pt idx="142">
                  <c:v>2051.3628083299996</c:v>
                </c:pt>
                <c:pt idx="143">
                  <c:v>2088.8456263299995</c:v>
                </c:pt>
                <c:pt idx="144">
                  <c:v>2127.2951669299996</c:v>
                </c:pt>
                <c:pt idx="145">
                  <c:v>2166.2505609299997</c:v>
                </c:pt>
                <c:pt idx="146">
                  <c:v>2206.3716710299996</c:v>
                </c:pt>
                <c:pt idx="147">
                  <c:v>2248.0717437299995</c:v>
                </c:pt>
                <c:pt idx="148">
                  <c:v>2288.2996397299994</c:v>
                </c:pt>
                <c:pt idx="149">
                  <c:v>2328.8983546299992</c:v>
                </c:pt>
                <c:pt idx="150">
                  <c:v>2369.6676953299993</c:v>
                </c:pt>
                <c:pt idx="151">
                  <c:v>2410.2811815299992</c:v>
                </c:pt>
                <c:pt idx="152">
                  <c:v>2451.8277287299993</c:v>
                </c:pt>
                <c:pt idx="153">
                  <c:v>2495.4347386299992</c:v>
                </c:pt>
                <c:pt idx="154">
                  <c:v>2539.7695476299991</c:v>
                </c:pt>
                <c:pt idx="155">
                  <c:v>2584.7175932299992</c:v>
                </c:pt>
                <c:pt idx="156">
                  <c:v>2631.1865352299992</c:v>
                </c:pt>
                <c:pt idx="157">
                  <c:v>2677.9681522299993</c:v>
                </c:pt>
                <c:pt idx="158">
                  <c:v>2725.5474421299991</c:v>
                </c:pt>
                <c:pt idx="159">
                  <c:v>2773.0395723299989</c:v>
                </c:pt>
                <c:pt idx="160">
                  <c:v>2822.4631396299988</c:v>
                </c:pt>
                <c:pt idx="161">
                  <c:v>2873.4044666299988</c:v>
                </c:pt>
                <c:pt idx="162">
                  <c:v>2925.1097892299986</c:v>
                </c:pt>
                <c:pt idx="163">
                  <c:v>2976.5699376299985</c:v>
                </c:pt>
                <c:pt idx="164">
                  <c:v>3028.7335961299987</c:v>
                </c:pt>
                <c:pt idx="165">
                  <c:v>3081.2927511299986</c:v>
                </c:pt>
                <c:pt idx="166">
                  <c:v>3132.8431291299985</c:v>
                </c:pt>
                <c:pt idx="167">
                  <c:v>3185.0925635299986</c:v>
                </c:pt>
                <c:pt idx="168">
                  <c:v>3237.9125762299986</c:v>
                </c:pt>
                <c:pt idx="169">
                  <c:v>3291.3676305299987</c:v>
                </c:pt>
                <c:pt idx="170">
                  <c:v>3342.8258719299988</c:v>
                </c:pt>
                <c:pt idx="171">
                  <c:v>3396.2724121299989</c:v>
                </c:pt>
                <c:pt idx="172">
                  <c:v>3450.123574929999</c:v>
                </c:pt>
                <c:pt idx="173">
                  <c:v>3504.0597749299991</c:v>
                </c:pt>
                <c:pt idx="174">
                  <c:v>3558.5453749299991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D3-45B0-9410-F0E54619D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011295"/>
        <c:axId val="904022335"/>
      </c:lineChart>
      <c:dateAx>
        <c:axId val="904705871"/>
        <c:scaling>
          <c:orientation val="minMax"/>
          <c:max val="202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 (x)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04709231"/>
        <c:crosses val="autoZero"/>
        <c:auto val="0"/>
        <c:lblOffset val="100"/>
        <c:baseTimeUnit val="days"/>
        <c:majorUnit val="25"/>
        <c:majorTimeUnit val="days"/>
      </c:dateAx>
      <c:valAx>
        <c:axId val="904709231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400"/>
                  <a:t>Annual CO</a:t>
                </a:r>
                <a:r>
                  <a:rPr lang="en-US" sz="1400" baseline="-25000"/>
                  <a:t>2</a:t>
                </a:r>
                <a:r>
                  <a:rPr lang="en-US" sz="1400"/>
                  <a:t>eq emission (GtCO</a:t>
                </a:r>
                <a:r>
                  <a:rPr lang="en-US" sz="1400" baseline="-25000"/>
                  <a:t>2</a:t>
                </a:r>
                <a:r>
                  <a:rPr lang="en-US" sz="1400"/>
                  <a:t>eq/yr)</a:t>
                </a:r>
              </a:p>
            </c:rich>
          </c:tx>
          <c:layout>
            <c:manualLayout>
              <c:xMode val="edge"/>
              <c:yMode val="edge"/>
              <c:x val="1.8845944374186517E-3"/>
              <c:y val="8.841384144668437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04705871"/>
        <c:crosses val="autoZero"/>
        <c:crossBetween val="between"/>
        <c:majorUnit val="20"/>
      </c:valAx>
      <c:valAx>
        <c:axId val="904022335"/>
        <c:scaling>
          <c:orientation val="minMax"/>
          <c:max val="4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 algn="ctr" rtl="0">
                  <a:defRPr sz="13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sz="1300"/>
                  <a:t>Cumulative CO</a:t>
                </a:r>
                <a:r>
                  <a:rPr lang="en-US" sz="1300" baseline="-25000"/>
                  <a:t>2</a:t>
                </a:r>
                <a:r>
                  <a:rPr lang="en-US" sz="1300"/>
                  <a:t>eq emission (GtCO</a:t>
                </a:r>
                <a:r>
                  <a:rPr lang="en-US" sz="1300" baseline="-25000"/>
                  <a:t>2</a:t>
                </a:r>
                <a:r>
                  <a:rPr lang="en-US" sz="1300"/>
                  <a:t>eq)</a:t>
                </a:r>
              </a:p>
            </c:rich>
          </c:tx>
          <c:layout>
            <c:manualLayout>
              <c:xMode val="edge"/>
              <c:yMode val="edge"/>
              <c:x val="0.97321517694227255"/>
              <c:y val="0.132031957521969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 algn="ctr" rtl="0">
                <a:defRPr sz="13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/>
            </a:p>
          </c:txPr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04011295"/>
        <c:crosses val="max"/>
        <c:crossBetween val="between"/>
        <c:majorUnit val="800"/>
      </c:valAx>
      <c:catAx>
        <c:axId val="90401129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40223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854507635549073"/>
          <c:y val="6.970276076860496E-2"/>
          <c:w val="0.43142670185665299"/>
          <c:h val="0.150835117932581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28088610390952E-2"/>
          <c:y val="4.7427617415755033E-2"/>
          <c:w val="0.86468795587558334"/>
          <c:h val="0.80505232384520098"/>
        </c:manualLayout>
      </c:layout>
      <c:areaChart>
        <c:grouping val="standard"/>
        <c:varyColors val="0"/>
        <c:ser>
          <c:idx val="1"/>
          <c:order val="1"/>
          <c:spPr>
            <a:solidFill>
              <a:srgbClr val="FF0000">
                <a:alpha val="41000"/>
              </a:srgbClr>
            </a:solidFill>
            <a:ln w="25400"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analys'!$C$58:$IS$58</c:f>
              <c:numCache>
                <c:formatCode>0.00_);[Red]\(0.00\)</c:formatCode>
                <c:ptCount val="251"/>
                <c:pt idx="0">
                  <c:v>-5.0966096705854884E-2</c:v>
                </c:pt>
                <c:pt idx="1">
                  <c:v>-4.8884890797057615E-2</c:v>
                </c:pt>
                <c:pt idx="2">
                  <c:v>-4.6771793538532329E-2</c:v>
                </c:pt>
                <c:pt idx="3">
                  <c:v>-4.4620770304081916E-2</c:v>
                </c:pt>
                <c:pt idx="4">
                  <c:v>-4.2427282811482371E-2</c:v>
                </c:pt>
                <c:pt idx="5">
                  <c:v>-4.0222265229750948E-2</c:v>
                </c:pt>
                <c:pt idx="6">
                  <c:v>-3.7996580616874692E-2</c:v>
                </c:pt>
                <c:pt idx="7">
                  <c:v>-3.5746697835487548E-2</c:v>
                </c:pt>
                <c:pt idx="8">
                  <c:v>-3.3481611927302132E-2</c:v>
                </c:pt>
                <c:pt idx="9">
                  <c:v>-3.1179723655301552E-2</c:v>
                </c:pt>
                <c:pt idx="10">
                  <c:v>-2.8932439665533889E-2</c:v>
                </c:pt>
                <c:pt idx="11">
                  <c:v>-2.6722484136633178E-2</c:v>
                </c:pt>
                <c:pt idx="12">
                  <c:v>-2.4518068362661058E-2</c:v>
                </c:pt>
                <c:pt idx="13">
                  <c:v>-2.2303045309719206E-2</c:v>
                </c:pt>
                <c:pt idx="14">
                  <c:v>-2.0081512640788245E-2</c:v>
                </c:pt>
                <c:pt idx="15">
                  <c:v>-1.7865489128026345E-2</c:v>
                </c:pt>
                <c:pt idx="16">
                  <c:v>-1.562895975334249E-2</c:v>
                </c:pt>
                <c:pt idx="17">
                  <c:v>-1.3367510119938038E-2</c:v>
                </c:pt>
                <c:pt idx="18">
                  <c:v>-1.1109457710917314E-2</c:v>
                </c:pt>
                <c:pt idx="19">
                  <c:v>-8.8392104904058827E-3</c:v>
                </c:pt>
                <c:pt idx="20">
                  <c:v>-6.4506004961459307E-3</c:v>
                </c:pt>
                <c:pt idx="21">
                  <c:v>-3.9892999073735946E-3</c:v>
                </c:pt>
                <c:pt idx="22">
                  <c:v>-1.4631515179986815E-3</c:v>
                </c:pt>
                <c:pt idx="23">
                  <c:v>1.1253064412081598E-3</c:v>
                </c:pt>
                <c:pt idx="24">
                  <c:v>3.7284427179718194E-3</c:v>
                </c:pt>
                <c:pt idx="25">
                  <c:v>6.3808823698601469E-3</c:v>
                </c:pt>
                <c:pt idx="26">
                  <c:v>9.063002500164917E-3</c:v>
                </c:pt>
                <c:pt idx="27">
                  <c:v>1.1790363692284068E-2</c:v>
                </c:pt>
                <c:pt idx="28">
                  <c:v>1.4557858427707009E-2</c:v>
                </c:pt>
                <c:pt idx="29">
                  <c:v>1.7375411315695317E-2</c:v>
                </c:pt>
                <c:pt idx="30">
                  <c:v>2.0273820379114689E-2</c:v>
                </c:pt>
                <c:pt idx="31">
                  <c:v>2.3179446683777048E-2</c:v>
                </c:pt>
                <c:pt idx="32">
                  <c:v>2.6150882378212108E-2</c:v>
                </c:pt>
                <c:pt idx="33">
                  <c:v>2.9195483242151231E-2</c:v>
                </c:pt>
                <c:pt idx="34">
                  <c:v>3.2255552126311364E-2</c:v>
                </c:pt>
                <c:pt idx="35">
                  <c:v>3.5322883797755812E-2</c:v>
                </c:pt>
                <c:pt idx="36">
                  <c:v>3.8428072554507094E-2</c:v>
                </c:pt>
                <c:pt idx="37">
                  <c:v>4.1595537996105637E-2</c:v>
                </c:pt>
                <c:pt idx="38">
                  <c:v>4.4836132124071872E-2</c:v>
                </c:pt>
                <c:pt idx="39">
                  <c:v>4.8079851791849433E-2</c:v>
                </c:pt>
                <c:pt idx="40">
                  <c:v>5.1519264639728578E-2</c:v>
                </c:pt>
                <c:pt idx="41">
                  <c:v>5.5050503713840397E-2</c:v>
                </c:pt>
                <c:pt idx="42">
                  <c:v>5.8615174561423712E-2</c:v>
                </c:pt>
                <c:pt idx="43">
                  <c:v>6.2214095569068116E-2</c:v>
                </c:pt>
                <c:pt idx="44">
                  <c:v>6.5864640571600019E-2</c:v>
                </c:pt>
                <c:pt idx="45">
                  <c:v>6.9587925124730221E-2</c:v>
                </c:pt>
                <c:pt idx="46">
                  <c:v>7.3364737914970529E-2</c:v>
                </c:pt>
                <c:pt idx="47">
                  <c:v>7.719532491409592E-2</c:v>
                </c:pt>
                <c:pt idx="48">
                  <c:v>8.1095503867241653E-2</c:v>
                </c:pt>
                <c:pt idx="49">
                  <c:v>8.511669990147458E-2</c:v>
                </c:pt>
                <c:pt idx="50">
                  <c:v>8.9237698950827588E-2</c:v>
                </c:pt>
                <c:pt idx="51">
                  <c:v>9.3421034286048088E-2</c:v>
                </c:pt>
                <c:pt idx="52">
                  <c:v>9.7671854177367706E-2</c:v>
                </c:pt>
                <c:pt idx="53">
                  <c:v>0.10203581202707263</c:v>
                </c:pt>
                <c:pt idx="54">
                  <c:v>0.10646372509458651</c:v>
                </c:pt>
                <c:pt idx="55">
                  <c:v>0.11098448161862709</c:v>
                </c:pt>
                <c:pt idx="56">
                  <c:v>0.11558754722861825</c:v>
                </c:pt>
                <c:pt idx="57">
                  <c:v>0.12040829406833881</c:v>
                </c:pt>
                <c:pt idx="58">
                  <c:v>0.12519558197481251</c:v>
                </c:pt>
                <c:pt idx="59">
                  <c:v>0.13007357310313958</c:v>
                </c:pt>
                <c:pt idx="60">
                  <c:v>0.13498649777990165</c:v>
                </c:pt>
                <c:pt idx="61">
                  <c:v>0.13991776607537845</c:v>
                </c:pt>
                <c:pt idx="62">
                  <c:v>0.1449107453838048</c:v>
                </c:pt>
                <c:pt idx="63">
                  <c:v>0.15005253294714746</c:v>
                </c:pt>
                <c:pt idx="64">
                  <c:v>0.15502677818433994</c:v>
                </c:pt>
                <c:pt idx="65">
                  <c:v>0.15996505361504382</c:v>
                </c:pt>
                <c:pt idx="66">
                  <c:v>0.16502624155696216</c:v>
                </c:pt>
                <c:pt idx="67">
                  <c:v>0.17017445899816452</c:v>
                </c:pt>
                <c:pt idx="68">
                  <c:v>0.17531267006138365</c:v>
                </c:pt>
                <c:pt idx="69">
                  <c:v>0.18019471305584053</c:v>
                </c:pt>
                <c:pt idx="70">
                  <c:v>0.18544296823127313</c:v>
                </c:pt>
                <c:pt idx="71">
                  <c:v>0.19052433541361297</c:v>
                </c:pt>
                <c:pt idx="72">
                  <c:v>0.1957349554605036</c:v>
                </c:pt>
                <c:pt idx="73">
                  <c:v>0.20119449725548078</c:v>
                </c:pt>
                <c:pt idx="74">
                  <c:v>0.20668496939463032</c:v>
                </c:pt>
                <c:pt idx="75">
                  <c:v>0.21224143516724986</c:v>
                </c:pt>
                <c:pt idx="76">
                  <c:v>0.21776463094335147</c:v>
                </c:pt>
                <c:pt idx="77">
                  <c:v>0.22349106084422593</c:v>
                </c:pt>
                <c:pt idx="78">
                  <c:v>0.22922360797444313</c:v>
                </c:pt>
                <c:pt idx="79">
                  <c:v>0.23513430131902868</c:v>
                </c:pt>
                <c:pt idx="80">
                  <c:v>0.24092328554604847</c:v>
                </c:pt>
                <c:pt idx="81">
                  <c:v>0.24653872226189832</c:v>
                </c:pt>
                <c:pt idx="82">
                  <c:v>0.25201339749721763</c:v>
                </c:pt>
                <c:pt idx="83">
                  <c:v>0.25760190837543789</c:v>
                </c:pt>
                <c:pt idx="84">
                  <c:v>0.2633886112343824</c:v>
                </c:pt>
                <c:pt idx="85">
                  <c:v>0.26928965023141715</c:v>
                </c:pt>
                <c:pt idx="86">
                  <c:v>0.27542119314715002</c:v>
                </c:pt>
                <c:pt idx="87">
                  <c:v>0.28171754184993975</c:v>
                </c:pt>
                <c:pt idx="88">
                  <c:v>0.28790369762366119</c:v>
                </c:pt>
                <c:pt idx="89">
                  <c:v>0.29423927861474025</c:v>
                </c:pt>
                <c:pt idx="90">
                  <c:v>0.30087195666987515</c:v>
                </c:pt>
                <c:pt idx="91">
                  <c:v>0.30767438307027245</c:v>
                </c:pt>
                <c:pt idx="92">
                  <c:v>0.31452444249790446</c:v>
                </c:pt>
                <c:pt idx="93">
                  <c:v>0.32146540250553018</c:v>
                </c:pt>
                <c:pt idx="94">
                  <c:v>0.32849710640473523</c:v>
                </c:pt>
                <c:pt idx="95">
                  <c:v>0.33511604985165966</c:v>
                </c:pt>
                <c:pt idx="96">
                  <c:v>0.34199823602820928</c:v>
                </c:pt>
                <c:pt idx="97">
                  <c:v>0.34918825978068718</c:v>
                </c:pt>
                <c:pt idx="98">
                  <c:v>0.35653250999204222</c:v>
                </c:pt>
                <c:pt idx="99">
                  <c:v>0.36377997120467764</c:v>
                </c:pt>
                <c:pt idx="100">
                  <c:v>0.37174730100466435</c:v>
                </c:pt>
                <c:pt idx="101">
                  <c:v>0.38003510641105037</c:v>
                </c:pt>
                <c:pt idx="102">
                  <c:v>0.38848205423906512</c:v>
                </c:pt>
                <c:pt idx="103">
                  <c:v>0.39712622305327766</c:v>
                </c:pt>
                <c:pt idx="104">
                  <c:v>0.40597572767944462</c:v>
                </c:pt>
                <c:pt idx="105">
                  <c:v>0.41534480305293736</c:v>
                </c:pt>
                <c:pt idx="106">
                  <c:v>0.42511632349859457</c:v>
                </c:pt>
                <c:pt idx="107">
                  <c:v>0.43516975570827732</c:v>
                </c:pt>
                <c:pt idx="108">
                  <c:v>0.44550628871196662</c:v>
                </c:pt>
                <c:pt idx="109">
                  <c:v>0.4563564836804534</c:v>
                </c:pt>
                <c:pt idx="110">
                  <c:v>0.46708401968201846</c:v>
                </c:pt>
                <c:pt idx="111">
                  <c:v>0.47773819916089738</c:v>
                </c:pt>
                <c:pt idx="112">
                  <c:v>0.48838513492366092</c:v>
                </c:pt>
                <c:pt idx="113">
                  <c:v>0.49927023997060088</c:v>
                </c:pt>
                <c:pt idx="114">
                  <c:v>0.51042362899891158</c:v>
                </c:pt>
                <c:pt idx="115">
                  <c:v>0.52165424294888596</c:v>
                </c:pt>
                <c:pt idx="116">
                  <c:v>0.53319123459948181</c:v>
                </c:pt>
                <c:pt idx="117">
                  <c:v>0.54503069204591981</c:v>
                </c:pt>
                <c:pt idx="118">
                  <c:v>0.5572886644117957</c:v>
                </c:pt>
                <c:pt idx="119">
                  <c:v>0.56991029006020888</c:v>
                </c:pt>
                <c:pt idx="120">
                  <c:v>0.58326015345221427</c:v>
                </c:pt>
                <c:pt idx="121">
                  <c:v>0.59675232774869602</c:v>
                </c:pt>
                <c:pt idx="122">
                  <c:v>0.61067250229067693</c:v>
                </c:pt>
                <c:pt idx="123">
                  <c:v>0.6250370278803079</c:v>
                </c:pt>
                <c:pt idx="124">
                  <c:v>0.63934334564838857</c:v>
                </c:pt>
                <c:pt idx="125">
                  <c:v>0.65379086593586655</c:v>
                </c:pt>
                <c:pt idx="126">
                  <c:v>0.66875738362978976</c:v>
                </c:pt>
                <c:pt idx="127">
                  <c:v>0.68403135017384897</c:v>
                </c:pt>
                <c:pt idx="128">
                  <c:v>0.69955266683576078</c:v>
                </c:pt>
                <c:pt idx="129">
                  <c:v>0.71533765340411659</c:v>
                </c:pt>
                <c:pt idx="130">
                  <c:v>0.73114467218868917</c:v>
                </c:pt>
                <c:pt idx="131">
                  <c:v>0.74676315872284627</c:v>
                </c:pt>
                <c:pt idx="132">
                  <c:v>0.76240159150986508</c:v>
                </c:pt>
                <c:pt idx="133">
                  <c:v>0.77836426450571161</c:v>
                </c:pt>
                <c:pt idx="134">
                  <c:v>0.79509060469220849</c:v>
                </c:pt>
                <c:pt idx="135">
                  <c:v>0.81196400336593699</c:v>
                </c:pt>
                <c:pt idx="136">
                  <c:v>0.82911334998776964</c:v>
                </c:pt>
                <c:pt idx="137">
                  <c:v>0.84648277244789816</c:v>
                </c:pt>
                <c:pt idx="138">
                  <c:v>0.86419945383437791</c:v>
                </c:pt>
                <c:pt idx="139">
                  <c:v>0.8821194960044304</c:v>
                </c:pt>
                <c:pt idx="140">
                  <c:v>0.9002146575184633</c:v>
                </c:pt>
                <c:pt idx="141">
                  <c:v>0.9184136825280883</c:v>
                </c:pt>
                <c:pt idx="142">
                  <c:v>0.93642555637947988</c:v>
                </c:pt>
                <c:pt idx="143">
                  <c:v>0.95450449293020767</c:v>
                </c:pt>
                <c:pt idx="144">
                  <c:v>0.97304970489671538</c:v>
                </c:pt>
                <c:pt idx="145">
                  <c:v>0.99183890309506328</c:v>
                </c:pt>
                <c:pt idx="146">
                  <c:v>1.0111903564421054</c:v>
                </c:pt>
                <c:pt idx="147">
                  <c:v>1.0313033844568087</c:v>
                </c:pt>
                <c:pt idx="148">
                  <c:v>1.0507063434166519</c:v>
                </c:pt>
                <c:pt idx="149">
                  <c:v>1.0702881579621375</c:v>
                </c:pt>
                <c:pt idx="150">
                  <c:v>1.0899522697621176</c:v>
                </c:pt>
                <c:pt idx="151">
                  <c:v>1.109541208889204</c:v>
                </c:pt>
                <c:pt idx="152">
                  <c:v>1.1295801875681979</c:v>
                </c:pt>
                <c:pt idx="153">
                  <c:v>1.1506129809176484</c:v>
                </c:pt>
                <c:pt idx="154">
                  <c:v>1.1719968106739822</c:v>
                </c:pt>
                <c:pt idx="155">
                  <c:v>1.1936764203682591</c:v>
                </c:pt>
                <c:pt idx="156">
                  <c:v>1.2160895978939574</c:v>
                </c:pt>
                <c:pt idx="157">
                  <c:v>1.2386535866923303</c:v>
                </c:pt>
                <c:pt idx="158">
                  <c:v>1.2616023138459498</c:v>
                </c:pt>
                <c:pt idx="159">
                  <c:v>1.284509001612721</c:v>
                </c:pt>
                <c:pt idx="160">
                  <c:v>1.3083472716522713</c:v>
                </c:pt>
                <c:pt idx="161">
                  <c:v>1.3329175966113731</c:v>
                </c:pt>
                <c:pt idx="162">
                  <c:v>1.3578564164893321</c:v>
                </c:pt>
                <c:pt idx="163">
                  <c:v>1.3826769824834533</c:v>
                </c:pt>
                <c:pt idx="164">
                  <c:v>1.407836869668972</c:v>
                </c:pt>
                <c:pt idx="165">
                  <c:v>1.4331875150874906</c:v>
                </c:pt>
                <c:pt idx="166">
                  <c:v>1.4580516011609559</c:v>
                </c:pt>
                <c:pt idx="167">
                  <c:v>1.4832528602906461</c:v>
                </c:pt>
                <c:pt idx="168">
                  <c:v>1.5087293241523527</c:v>
                </c:pt>
                <c:pt idx="169">
                  <c:v>1.5345120850697791</c:v>
                </c:pt>
                <c:pt idx="170">
                  <c:v>1.559331731268276</c:v>
                </c:pt>
                <c:pt idx="171">
                  <c:v>1.5851103856141608</c:v>
                </c:pt>
                <c:pt idx="172">
                  <c:v>1.6110841999480807</c:v>
                </c:pt>
                <c:pt idx="173">
                  <c:v>1.6370990299319781</c:v>
                </c:pt>
                <c:pt idx="174">
                  <c:v>1.6633788498038007</c:v>
                </c:pt>
                <c:pt idx="175">
                  <c:v>1.6899236595635503</c:v>
                </c:pt>
                <c:pt idx="176">
                  <c:v>1.7167334592112253</c:v>
                </c:pt>
                <c:pt idx="177">
                  <c:v>1.7542075356150972</c:v>
                </c:pt>
                <c:pt idx="178">
                  <c:v>1.7903347432422687</c:v>
                </c:pt>
                <c:pt idx="179">
                  <c:v>1.8250298103400147</c:v>
                </c:pt>
                <c:pt idx="180">
                  <c:v>1.8582064627156403</c:v>
                </c:pt>
                <c:pt idx="181">
                  <c:v>1.8897774358187243</c:v>
                </c:pt>
                <c:pt idx="182">
                  <c:v>1.9196544868233598</c:v>
                </c:pt>
                <c:pt idx="183">
                  <c:v>1.9477484067103989</c:v>
                </c:pt>
                <c:pt idx="184">
                  <c:v>1.973969032349693</c:v>
                </c:pt>
                <c:pt idx="185">
                  <c:v>1.9982252585823352</c:v>
                </c:pt>
                <c:pt idx="186">
                  <c:v>2.001877044186215</c:v>
                </c:pt>
                <c:pt idx="187">
                  <c:v>1.9979311468800764</c:v>
                </c:pt>
                <c:pt idx="188">
                  <c:v>1.9940402449121017</c:v>
                </c:pt>
                <c:pt idx="189">
                  <c:v>1.9902038701458489</c:v>
                </c:pt>
                <c:pt idx="190">
                  <c:v>1.9864215544448727</c:v>
                </c:pt>
                <c:pt idx="191">
                  <c:v>1.9826928296727284</c:v>
                </c:pt>
                <c:pt idx="192">
                  <c:v>1.9790172276929714</c:v>
                </c:pt>
                <c:pt idx="193">
                  <c:v>1.9753942803691591</c:v>
                </c:pt>
                <c:pt idx="194">
                  <c:v>1.9718235195648441</c:v>
                </c:pt>
                <c:pt idx="195">
                  <c:v>1.968304477143584</c:v>
                </c:pt>
                <c:pt idx="196">
                  <c:v>1.9648366849689345</c:v>
                </c:pt>
                <c:pt idx="197">
                  <c:v>1.9614196749044508</c:v>
                </c:pt>
                <c:pt idx="198">
                  <c:v>1.9580529788136878</c:v>
                </c:pt>
                <c:pt idx="199">
                  <c:v>1.9547361285602016</c:v>
                </c:pt>
                <c:pt idx="200">
                  <c:v>1.9514686560075476</c:v>
                </c:pt>
                <c:pt idx="201">
                  <c:v>1.9482500930192823</c:v>
                </c:pt>
                <c:pt idx="202">
                  <c:v>1.9450799714589602</c:v>
                </c:pt>
                <c:pt idx="203">
                  <c:v>1.9419578231901367</c:v>
                </c:pt>
                <c:pt idx="204">
                  <c:v>1.9388831800763686</c:v>
                </c:pt>
                <c:pt idx="205">
                  <c:v>1.9358555739812107</c:v>
                </c:pt>
                <c:pt idx="206">
                  <c:v>1.9328745367682194</c:v>
                </c:pt>
                <c:pt idx="207">
                  <c:v>1.9299396003009488</c:v>
                </c:pt>
                <c:pt idx="208">
                  <c:v>1.9270502964429552</c:v>
                </c:pt>
                <c:pt idx="209">
                  <c:v>1.9242061570577942</c:v>
                </c:pt>
                <c:pt idx="210">
                  <c:v>1.9214067140090216</c:v>
                </c:pt>
                <c:pt idx="211">
                  <c:v>1.9186514991601933</c:v>
                </c:pt>
                <c:pt idx="212">
                  <c:v>1.9159400443748635</c:v>
                </c:pt>
                <c:pt idx="213">
                  <c:v>1.9132718815165894</c:v>
                </c:pt>
                <c:pt idx="214">
                  <c:v>1.9106465424489265</c:v>
                </c:pt>
                <c:pt idx="215">
                  <c:v>1.9080635590354282</c:v>
                </c:pt>
                <c:pt idx="216">
                  <c:v>1.9055224631396526</c:v>
                </c:pt>
                <c:pt idx="217">
                  <c:v>1.9030227866251541</c:v>
                </c:pt>
                <c:pt idx="218">
                  <c:v>1.9005640613554884</c:v>
                </c:pt>
                <c:pt idx="219">
                  <c:v>1.8981458191942109</c:v>
                </c:pt>
                <c:pt idx="220">
                  <c:v>1.8957675920048782</c:v>
                </c:pt>
                <c:pt idx="221">
                  <c:v>1.893428911651045</c:v>
                </c:pt>
                <c:pt idx="222">
                  <c:v>1.8911293099962665</c:v>
                </c:pt>
                <c:pt idx="223">
                  <c:v>1.8888683189040993</c:v>
                </c:pt>
                <c:pt idx="224">
                  <c:v>1.8866454702380986</c:v>
                </c:pt>
                <c:pt idx="225">
                  <c:v>1.8844602958618195</c:v>
                </c:pt>
                <c:pt idx="226">
                  <c:v>1.8823123276388185</c:v>
                </c:pt>
                <c:pt idx="227">
                  <c:v>1.8802010974326504</c:v>
                </c:pt>
                <c:pt idx="228">
                  <c:v>1.8781261371068709</c:v>
                </c:pt>
                <c:pt idx="229">
                  <c:v>1.876086978525036</c:v>
                </c:pt>
                <c:pt idx="230">
                  <c:v>1.8740831535507008</c:v>
                </c:pt>
                <c:pt idx="231">
                  <c:v>1.8721141940474213</c:v>
                </c:pt>
                <c:pt idx="232">
                  <c:v>1.8701796318787527</c:v>
                </c:pt>
                <c:pt idx="233">
                  <c:v>1.8682789989082507</c:v>
                </c:pt>
                <c:pt idx="234">
                  <c:v>1.8664118269994712</c:v>
                </c:pt>
                <c:pt idx="235">
                  <c:v>1.8645776480159688</c:v>
                </c:pt>
                <c:pt idx="236">
                  <c:v>1.8627759938213002</c:v>
                </c:pt>
                <c:pt idx="237">
                  <c:v>1.8610063962790211</c:v>
                </c:pt>
                <c:pt idx="238">
                  <c:v>1.8592683872526865</c:v>
                </c:pt>
                <c:pt idx="239">
                  <c:v>1.8575614986058515</c:v>
                </c:pt>
                <c:pt idx="240">
                  <c:v>1.8558852622020729</c:v>
                </c:pt>
                <c:pt idx="241">
                  <c:v>1.854239209904905</c:v>
                </c:pt>
                <c:pt idx="242">
                  <c:v>1.8526228735779049</c:v>
                </c:pt>
                <c:pt idx="243">
                  <c:v>1.8510357850846264</c:v>
                </c:pt>
                <c:pt idx="244">
                  <c:v>1.8494774762886266</c:v>
                </c:pt>
                <c:pt idx="245">
                  <c:v>1.8479474790534598</c:v>
                </c:pt>
                <c:pt idx="246">
                  <c:v>1.8464453252426831</c:v>
                </c:pt>
                <c:pt idx="247">
                  <c:v>1.8449705467198507</c:v>
                </c:pt>
                <c:pt idx="248">
                  <c:v>1.8435226753485185</c:v>
                </c:pt>
                <c:pt idx="249">
                  <c:v>1.8421012429922425</c:v>
                </c:pt>
                <c:pt idx="250">
                  <c:v>1.8407057815145784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43-47A4-8D22-BBFA6FC8E4B0}"/>
            </c:ext>
          </c:extLst>
        </c:ser>
        <c:ser>
          <c:idx val="2"/>
          <c:order val="2"/>
          <c:spPr>
            <a:solidFill>
              <a:schemeClr val="bg1"/>
            </a:solidFill>
            <a:ln w="25400"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analys'!$C$59:$IS$59</c:f>
              <c:numCache>
                <c:formatCode>0.00_);[Red]\(0.00\)</c:formatCode>
                <c:ptCount val="251"/>
                <c:pt idx="0">
                  <c:v>-5.1760379101599571E-2</c:v>
                </c:pt>
                <c:pt idx="1">
                  <c:v>-5.0491928263329058E-2</c:v>
                </c:pt>
                <c:pt idx="2">
                  <c:v>-4.9204040324133017E-2</c:v>
                </c:pt>
                <c:pt idx="3">
                  <c:v>-4.7893037307398953E-2</c:v>
                </c:pt>
                <c:pt idx="4">
                  <c:v>-4.6556153226413564E-2</c:v>
                </c:pt>
                <c:pt idx="5">
                  <c:v>-4.5212241800770527E-2</c:v>
                </c:pt>
                <c:pt idx="6">
                  <c:v>-4.385573425819863E-2</c:v>
                </c:pt>
                <c:pt idx="7">
                  <c:v>-4.2484478445403935E-2</c:v>
                </c:pt>
                <c:pt idx="8">
                  <c:v>-4.1103956649435683E-2</c:v>
                </c:pt>
                <c:pt idx="9">
                  <c:v>-3.9701004593667412E-2</c:v>
                </c:pt>
                <c:pt idx="10">
                  <c:v>-3.8331332689218491E-2</c:v>
                </c:pt>
                <c:pt idx="11">
                  <c:v>-3.6984411689558891E-2</c:v>
                </c:pt>
                <c:pt idx="12">
                  <c:v>-3.5640867052974798E-2</c:v>
                </c:pt>
                <c:pt idx="13">
                  <c:v>-3.4290857504944872E-2</c:v>
                </c:pt>
                <c:pt idx="14">
                  <c:v>-3.2936880484103488E-2</c:v>
                </c:pt>
                <c:pt idx="15">
                  <c:v>-3.1586261177042968E-2</c:v>
                </c:pt>
                <c:pt idx="16">
                  <c:v>-3.0223143982274946E-2</c:v>
                </c:pt>
                <c:pt idx="17">
                  <c:v>-2.8844838418624036E-2</c:v>
                </c:pt>
                <c:pt idx="18">
                  <c:v>-2.7468603391145978E-2</c:v>
                </c:pt>
                <c:pt idx="19">
                  <c:v>-2.6084935884837956E-2</c:v>
                </c:pt>
                <c:pt idx="20">
                  <c:v>-2.4629128779585535E-2</c:v>
                </c:pt>
                <c:pt idx="21">
                  <c:v>-2.3129018299470568E-2</c:v>
                </c:pt>
                <c:pt idx="22">
                  <c:v>-2.1589384460957151E-2</c:v>
                </c:pt>
                <c:pt idx="23">
                  <c:v>-2.0011774261838818E-2</c:v>
                </c:pt>
                <c:pt idx="24">
                  <c:v>-1.8425217939643163E-2</c:v>
                </c:pt>
                <c:pt idx="25">
                  <c:v>-1.680861225652551E-2</c:v>
                </c:pt>
                <c:pt idx="26">
                  <c:v>-1.5173916951632102E-2</c:v>
                </c:pt>
                <c:pt idx="27">
                  <c:v>-1.3511648179577111E-2</c:v>
                </c:pt>
                <c:pt idx="28">
                  <c:v>-1.1824918864511334E-2</c:v>
                </c:pt>
                <c:pt idx="29">
                  <c:v>-1.01076801676898E-2</c:v>
                </c:pt>
                <c:pt idx="30">
                  <c:v>-8.3411613477092153E-3</c:v>
                </c:pt>
                <c:pt idx="31">
                  <c:v>-6.5702437723407156E-3</c:v>
                </c:pt>
                <c:pt idx="32">
                  <c:v>-4.7592167703794999E-3</c:v>
                </c:pt>
                <c:pt idx="33">
                  <c:v>-2.9035971501687671E-3</c:v>
                </c:pt>
                <c:pt idx="34">
                  <c:v>-1.038550099864359E-3</c:v>
                </c:pt>
                <c:pt idx="35">
                  <c:v>8.3092346517366078E-4</c:v>
                </c:pt>
                <c:pt idx="36">
                  <c:v>2.7234701203797188E-3</c:v>
                </c:pt>
                <c:pt idx="37">
                  <c:v>4.653973093490367E-3</c:v>
                </c:pt>
                <c:pt idx="38">
                  <c:v>6.6290464491530754E-3</c:v>
                </c:pt>
                <c:pt idx="39">
                  <c:v>8.6060247550069011E-3</c:v>
                </c:pt>
                <c:pt idx="40">
                  <c:v>1.0702273901527899E-2</c:v>
                </c:pt>
                <c:pt idx="41">
                  <c:v>1.2854489184387273E-2</c:v>
                </c:pt>
                <c:pt idx="42">
                  <c:v>1.5027080423756077E-2</c:v>
                </c:pt>
                <c:pt idx="43">
                  <c:v>1.7220546408894512E-2</c:v>
                </c:pt>
                <c:pt idx="44">
                  <c:v>1.9445476123456894E-2</c:v>
                </c:pt>
                <c:pt idx="45">
                  <c:v>2.1714739050577352E-2</c:v>
                </c:pt>
                <c:pt idx="46">
                  <c:v>2.4016626302348458E-2</c:v>
                </c:pt>
                <c:pt idx="47">
                  <c:v>2.6351287793347548E-2</c:v>
                </c:pt>
                <c:pt idx="48">
                  <c:v>2.8728364103582378E-2</c:v>
                </c:pt>
                <c:pt idx="49">
                  <c:v>3.1179197756760167E-2</c:v>
                </c:pt>
                <c:pt idx="50">
                  <c:v>3.3690859229836008E-2</c:v>
                </c:pt>
                <c:pt idx="51">
                  <c:v>3.624051334637348E-2</c:v>
                </c:pt>
                <c:pt idx="52">
                  <c:v>3.8831297867832661E-2</c:v>
                </c:pt>
                <c:pt idx="53">
                  <c:v>4.1491037574142832E-2</c:v>
                </c:pt>
                <c:pt idx="54">
                  <c:v>4.4189756628579317E-2</c:v>
                </c:pt>
                <c:pt idx="55">
                  <c:v>4.6945061799632808E-2</c:v>
                </c:pt>
                <c:pt idx="56">
                  <c:v>4.9750532611976268E-2</c:v>
                </c:pt>
                <c:pt idx="57">
                  <c:v>5.2688675514649112E-2</c:v>
                </c:pt>
                <c:pt idx="58">
                  <c:v>5.5606425907505773E-2</c:v>
                </c:pt>
                <c:pt idx="59">
                  <c:v>5.8579457989361837E-2</c:v>
                </c:pt>
                <c:pt idx="60">
                  <c:v>6.1573781327699896E-2</c:v>
                </c:pt>
                <c:pt idx="61">
                  <c:v>6.4579284712393437E-2</c:v>
                </c:pt>
                <c:pt idx="62">
                  <c:v>6.7622399649973464E-2</c:v>
                </c:pt>
                <c:pt idx="63">
                  <c:v>7.0756210061217212E-2</c:v>
                </c:pt>
                <c:pt idx="64">
                  <c:v>7.3787906979916745E-2</c:v>
                </c:pt>
                <c:pt idx="65">
                  <c:v>7.6797681064839973E-2</c:v>
                </c:pt>
                <c:pt idx="66">
                  <c:v>7.9882367717147684E-2</c:v>
                </c:pt>
                <c:pt idx="67">
                  <c:v>8.3020097002505094E-2</c:v>
                </c:pt>
                <c:pt idx="68">
                  <c:v>8.6151727612816809E-2</c:v>
                </c:pt>
                <c:pt idx="69">
                  <c:v>8.9127229221098475E-2</c:v>
                </c:pt>
                <c:pt idx="70">
                  <c:v>9.2325929382670757E-2</c:v>
                </c:pt>
                <c:pt idx="71">
                  <c:v>9.5422914853812407E-2</c:v>
                </c:pt>
                <c:pt idx="72">
                  <c:v>9.8598677203154961E-2</c:v>
                </c:pt>
                <c:pt idx="73">
                  <c:v>0.10192615207584249</c:v>
                </c:pt>
                <c:pt idx="74">
                  <c:v>0.10527247833696191</c:v>
                </c:pt>
                <c:pt idx="75">
                  <c:v>0.10865902631729787</c:v>
                </c:pt>
                <c:pt idx="76">
                  <c:v>0.11202529694074473</c:v>
                </c:pt>
                <c:pt idx="77">
                  <c:v>0.11551543445061718</c:v>
                </c:pt>
                <c:pt idx="78">
                  <c:v>0.11900930028196663</c:v>
                </c:pt>
                <c:pt idx="79">
                  <c:v>0.12261174245071496</c:v>
                </c:pt>
                <c:pt idx="80">
                  <c:v>0.12614000549497165</c:v>
                </c:pt>
                <c:pt idx="81">
                  <c:v>0.12956249501384445</c:v>
                </c:pt>
                <c:pt idx="82">
                  <c:v>0.13289919339728926</c:v>
                </c:pt>
                <c:pt idx="83">
                  <c:v>0.13630527218949248</c:v>
                </c:pt>
                <c:pt idx="84">
                  <c:v>0.13983214478831787</c:v>
                </c:pt>
                <c:pt idx="85">
                  <c:v>0.14342870283709899</c:v>
                </c:pt>
                <c:pt idx="86">
                  <c:v>0.14716574813303887</c:v>
                </c:pt>
                <c:pt idx="87">
                  <c:v>0.15100323905901486</c:v>
                </c:pt>
                <c:pt idx="88">
                  <c:v>0.15477356973301512</c:v>
                </c:pt>
                <c:pt idx="89">
                  <c:v>0.15863497190619522</c:v>
                </c:pt>
                <c:pt idx="90">
                  <c:v>0.16267744843552448</c:v>
                </c:pt>
                <c:pt idx="91">
                  <c:v>0.16682338297923519</c:v>
                </c:pt>
                <c:pt idx="92">
                  <c:v>0.17099834884227372</c:v>
                </c:pt>
                <c:pt idx="93">
                  <c:v>0.17522871667991022</c:v>
                </c:pt>
                <c:pt idx="94">
                  <c:v>0.17951439099388103</c:v>
                </c:pt>
                <c:pt idx="95">
                  <c:v>0.18354849657095404</c:v>
                </c:pt>
                <c:pt idx="96">
                  <c:v>0.187743043005729</c:v>
                </c:pt>
                <c:pt idx="97">
                  <c:v>0.19212520991072599</c:v>
                </c:pt>
                <c:pt idx="98">
                  <c:v>0.19660137456972662</c:v>
                </c:pt>
                <c:pt idx="99">
                  <c:v>0.20101854838786803</c:v>
                </c:pt>
                <c:pt idx="100">
                  <c:v>0.2058744668344053</c:v>
                </c:pt>
                <c:pt idx="101">
                  <c:v>0.21092570836255786</c:v>
                </c:pt>
                <c:pt idx="102">
                  <c:v>0.21607394381969458</c:v>
                </c:pt>
                <c:pt idx="103">
                  <c:v>0.22134238128289407</c:v>
                </c:pt>
                <c:pt idx="104">
                  <c:v>0.22673596656625866</c:v>
                </c:pt>
                <c:pt idx="105">
                  <c:v>0.23244621919483899</c:v>
                </c:pt>
                <c:pt idx="106">
                  <c:v>0.23840175355502846</c:v>
                </c:pt>
                <c:pt idx="107">
                  <c:v>0.24452910715323029</c:v>
                </c:pt>
                <c:pt idx="108">
                  <c:v>0.2508290046779868</c:v>
                </c:pt>
                <c:pt idx="109">
                  <c:v>0.2574419682703924</c:v>
                </c:pt>
                <c:pt idx="110">
                  <c:v>0.26398017382527955</c:v>
                </c:pt>
                <c:pt idx="111">
                  <c:v>0.27047367013621332</c:v>
                </c:pt>
                <c:pt idx="112">
                  <c:v>0.27696275155588618</c:v>
                </c:pt>
                <c:pt idx="113">
                  <c:v>0.28359699210031786</c:v>
                </c:pt>
                <c:pt idx="114">
                  <c:v>0.2903947460384152</c:v>
                </c:pt>
                <c:pt idx="115">
                  <c:v>0.29723956692755532</c:v>
                </c:pt>
                <c:pt idx="116">
                  <c:v>0.30427111852389666</c:v>
                </c:pt>
                <c:pt idx="117">
                  <c:v>0.31148701660448647</c:v>
                </c:pt>
                <c:pt idx="118">
                  <c:v>0.31895799064759672</c:v>
                </c:pt>
                <c:pt idx="119">
                  <c:v>0.32665060364969917</c:v>
                </c:pt>
                <c:pt idx="120">
                  <c:v>0.33478706210333298</c:v>
                </c:pt>
                <c:pt idx="121">
                  <c:v>0.34301025603341107</c:v>
                </c:pt>
                <c:pt idx="122">
                  <c:v>0.3514943070309654</c:v>
                </c:pt>
                <c:pt idx="123">
                  <c:v>0.36024918056294358</c:v>
                </c:pt>
                <c:pt idx="124">
                  <c:v>0.3689685776628554</c:v>
                </c:pt>
                <c:pt idx="125">
                  <c:v>0.37777403470202581</c:v>
                </c:pt>
                <c:pt idx="126">
                  <c:v>0.38689580964731141</c:v>
                </c:pt>
                <c:pt idx="127">
                  <c:v>0.39620496814269746</c:v>
                </c:pt>
                <c:pt idx="128">
                  <c:v>0.40566488128615097</c:v>
                </c:pt>
                <c:pt idx="129">
                  <c:v>0.41528549564251266</c:v>
                </c:pt>
                <c:pt idx="130">
                  <c:v>0.42491953816713524</c:v>
                </c:pt>
                <c:pt idx="131">
                  <c:v>0.43443867428577981</c:v>
                </c:pt>
                <c:pt idx="132">
                  <c:v>0.44396996722228449</c:v>
                </c:pt>
                <c:pt idx="133">
                  <c:v>0.45369887768569989</c:v>
                </c:pt>
                <c:pt idx="134">
                  <c:v>0.46389322709681641</c:v>
                </c:pt>
                <c:pt idx="135">
                  <c:v>0.47417720553532311</c:v>
                </c:pt>
                <c:pt idx="136">
                  <c:v>0.48462936839259002</c:v>
                </c:pt>
                <c:pt idx="137">
                  <c:v>0.49521566280329404</c:v>
                </c:pt>
                <c:pt idx="138">
                  <c:v>0.50601360416078278</c:v>
                </c:pt>
                <c:pt idx="139">
                  <c:v>0.51693548960054791</c:v>
                </c:pt>
                <c:pt idx="140">
                  <c:v>0.52796410656444059</c:v>
                </c:pt>
                <c:pt idx="141">
                  <c:v>0.53905602612491588</c:v>
                </c:pt>
                <c:pt idx="142">
                  <c:v>0.55003388102579109</c:v>
                </c:pt>
                <c:pt idx="143">
                  <c:v>0.5610526092188427</c:v>
                </c:pt>
                <c:pt idx="144">
                  <c:v>0.57235552238345877</c:v>
                </c:pt>
                <c:pt idx="145">
                  <c:v>0.58380713997899902</c:v>
                </c:pt>
                <c:pt idx="146">
                  <c:v>0.59560144015662708</c:v>
                </c:pt>
                <c:pt idx="147">
                  <c:v>0.60785990393359779</c:v>
                </c:pt>
                <c:pt idx="148">
                  <c:v>0.61968559568928039</c:v>
                </c:pt>
                <c:pt idx="149">
                  <c:v>0.63162029612910053</c:v>
                </c:pt>
                <c:pt idx="150">
                  <c:v>0.64360515499918924</c:v>
                </c:pt>
                <c:pt idx="151">
                  <c:v>0.65554419772031158</c:v>
                </c:pt>
                <c:pt idx="152">
                  <c:v>0.66775752999849269</c:v>
                </c:pt>
                <c:pt idx="153">
                  <c:v>0.68057657122959248</c:v>
                </c:pt>
                <c:pt idx="154">
                  <c:v>0.69360956170170329</c:v>
                </c:pt>
                <c:pt idx="155">
                  <c:v>0.70682282376954719</c:v>
                </c:pt>
                <c:pt idx="156">
                  <c:v>0.72048317986434995</c:v>
                </c:pt>
                <c:pt idx="157">
                  <c:v>0.73423545222963582</c:v>
                </c:pt>
                <c:pt idx="158">
                  <c:v>0.74822221445830561</c:v>
                </c:pt>
                <c:pt idx="159">
                  <c:v>0.76218335457276609</c:v>
                </c:pt>
                <c:pt idx="160">
                  <c:v>0.77671227431433121</c:v>
                </c:pt>
                <c:pt idx="161">
                  <c:v>0.79168736599517453</c:v>
                </c:pt>
                <c:pt idx="162">
                  <c:v>0.80688704750960749</c:v>
                </c:pt>
                <c:pt idx="163">
                  <c:v>0.82201465579118616</c:v>
                </c:pt>
                <c:pt idx="164">
                  <c:v>0.83734907313853368</c:v>
                </c:pt>
                <c:pt idx="165">
                  <c:v>0.85279975358100923</c:v>
                </c:pt>
                <c:pt idx="166">
                  <c:v>0.86795388642745286</c:v>
                </c:pt>
                <c:pt idx="167">
                  <c:v>0.88331351909686107</c:v>
                </c:pt>
                <c:pt idx="168">
                  <c:v>0.89884088321059541</c:v>
                </c:pt>
                <c:pt idx="169">
                  <c:v>0.91455492888017431</c:v>
                </c:pt>
                <c:pt idx="170">
                  <c:v>0.92968197656583773</c:v>
                </c:pt>
                <c:pt idx="171">
                  <c:v>0.94539351936720362</c:v>
                </c:pt>
                <c:pt idx="172">
                  <c:v>0.96122400803998642</c:v>
                </c:pt>
                <c:pt idx="173">
                  <c:v>0.97707949488107915</c:v>
                </c:pt>
                <c:pt idx="174">
                  <c:v>0.99309648743578316</c:v>
                </c:pt>
                <c:pt idx="175">
                  <c:v>1.009274985704099</c:v>
                </c:pt>
                <c:pt idx="176">
                  <c:v>1.0256149896860265</c:v>
                </c:pt>
                <c:pt idx="177">
                  <c:v>1.048454644055149</c:v>
                </c:pt>
                <c:pt idx="178">
                  <c:v>1.0704734104853968</c:v>
                </c:pt>
                <c:pt idx="179">
                  <c:v>1.0916193176529485</c:v>
                </c:pt>
                <c:pt idx="180">
                  <c:v>1.1118397832680937</c:v>
                </c:pt>
                <c:pt idx="181">
                  <c:v>1.1310816214391017</c:v>
                </c:pt>
                <c:pt idx="182">
                  <c:v>1.1492910500360938</c:v>
                </c:pt>
                <c:pt idx="183">
                  <c:v>1.1664136980549114</c:v>
                </c:pt>
                <c:pt idx="184">
                  <c:v>1.1823946129809892</c:v>
                </c:pt>
                <c:pt idx="185">
                  <c:v>1.1971782681532233</c:v>
                </c:pt>
                <c:pt idx="186">
                  <c:v>1.1994039539879817</c:v>
                </c:pt>
                <c:pt idx="187">
                  <c:v>1.1969990133117399</c:v>
                </c:pt>
                <c:pt idx="188">
                  <c:v>1.1946275911271098</c:v>
                </c:pt>
                <c:pt idx="189">
                  <c:v>1.1922894021148627</c:v>
                </c:pt>
                <c:pt idx="190">
                  <c:v>1.1899841609557693</c:v>
                </c:pt>
                <c:pt idx="191">
                  <c:v>1.1877115823306015</c:v>
                </c:pt>
                <c:pt idx="192">
                  <c:v>1.1854713809201289</c:v>
                </c:pt>
                <c:pt idx="193">
                  <c:v>1.1832632714051237</c:v>
                </c:pt>
                <c:pt idx="194">
                  <c:v>1.1810869684663556</c:v>
                </c:pt>
                <c:pt idx="195">
                  <c:v>1.1789421867845971</c:v>
                </c:pt>
                <c:pt idx="196">
                  <c:v>1.1768286410406181</c:v>
                </c:pt>
                <c:pt idx="197">
                  <c:v>1.1747460459151899</c:v>
                </c:pt>
                <c:pt idx="198">
                  <c:v>1.1726941160890834</c:v>
                </c:pt>
                <c:pt idx="199">
                  <c:v>1.1706725662430695</c:v>
                </c:pt>
                <c:pt idx="200">
                  <c:v>1.1686811110579192</c:v>
                </c:pt>
                <c:pt idx="201">
                  <c:v>1.166719465214404</c:v>
                </c:pt>
                <c:pt idx="202">
                  <c:v>1.164787343393294</c:v>
                </c:pt>
                <c:pt idx="203">
                  <c:v>1.1628844602753605</c:v>
                </c:pt>
                <c:pt idx="204">
                  <c:v>1.1610105305413749</c:v>
                </c:pt>
                <c:pt idx="205">
                  <c:v>1.1591652688721075</c:v>
                </c:pt>
                <c:pt idx="206">
                  <c:v>1.1573483899483303</c:v>
                </c:pt>
                <c:pt idx="207">
                  <c:v>1.1555596084508131</c:v>
                </c:pt>
                <c:pt idx="208">
                  <c:v>1.1537986390603272</c:v>
                </c:pt>
                <c:pt idx="209">
                  <c:v>1.1520651964576438</c:v>
                </c:pt>
                <c:pt idx="210">
                  <c:v>1.150358995323534</c:v>
                </c:pt>
                <c:pt idx="211">
                  <c:v>1.1486797503387685</c:v>
                </c:pt>
                <c:pt idx="212">
                  <c:v>1.1470271761841184</c:v>
                </c:pt>
                <c:pt idx="213">
                  <c:v>1.1454009875403544</c:v>
                </c:pt>
                <c:pt idx="214">
                  <c:v>1.1438008990882484</c:v>
                </c:pt>
                <c:pt idx="215">
                  <c:v>1.1422266255085698</c:v>
                </c:pt>
                <c:pt idx="216">
                  <c:v>1.1406778814820906</c:v>
                </c:pt>
                <c:pt idx="217">
                  <c:v>1.1391543816895819</c:v>
                </c:pt>
                <c:pt idx="218">
                  <c:v>1.1376558408118145</c:v>
                </c:pt>
                <c:pt idx="219">
                  <c:v>1.1361819735295584</c:v>
                </c:pt>
                <c:pt idx="220">
                  <c:v>1.1347324945235864</c:v>
                </c:pt>
                <c:pt idx="221">
                  <c:v>1.1333071184746681</c:v>
                </c:pt>
                <c:pt idx="222">
                  <c:v>1.131905560063575</c:v>
                </c:pt>
                <c:pt idx="223">
                  <c:v>1.1305275339710779</c:v>
                </c:pt>
                <c:pt idx="224">
                  <c:v>1.1291727548779478</c:v>
                </c:pt>
                <c:pt idx="225">
                  <c:v>1.1278409374649558</c:v>
                </c:pt>
                <c:pt idx="226">
                  <c:v>1.1265317964128727</c:v>
                </c:pt>
                <c:pt idx="227">
                  <c:v>1.1252450464024697</c:v>
                </c:pt>
                <c:pt idx="228">
                  <c:v>1.123980402114517</c:v>
                </c:pt>
                <c:pt idx="229">
                  <c:v>1.122737578229787</c:v>
                </c:pt>
                <c:pt idx="230">
                  <c:v>1.1215162894290496</c:v>
                </c:pt>
                <c:pt idx="231">
                  <c:v>1.1203162503930759</c:v>
                </c:pt>
                <c:pt idx="232">
                  <c:v>1.1191371758026369</c:v>
                </c:pt>
                <c:pt idx="233">
                  <c:v>1.1179787803385037</c:v>
                </c:pt>
                <c:pt idx="234">
                  <c:v>1.1168407786814478</c:v>
                </c:pt>
                <c:pt idx="235">
                  <c:v>1.1157228855122387</c:v>
                </c:pt>
                <c:pt idx="236">
                  <c:v>1.1146248155116489</c:v>
                </c:pt>
                <c:pt idx="237">
                  <c:v>1.113546283360449</c:v>
                </c:pt>
                <c:pt idx="238">
                  <c:v>1.112487003739409</c:v>
                </c:pt>
                <c:pt idx="239">
                  <c:v>1.1114466913293011</c:v>
                </c:pt>
                <c:pt idx="240">
                  <c:v>1.1104250608108959</c:v>
                </c:pt>
                <c:pt idx="241">
                  <c:v>1.1094218268649638</c:v>
                </c:pt>
                <c:pt idx="242">
                  <c:v>1.1084367041722771</c:v>
                </c:pt>
                <c:pt idx="243">
                  <c:v>1.1074694074136047</c:v>
                </c:pt>
                <c:pt idx="244">
                  <c:v>1.1065196512697195</c:v>
                </c:pt>
                <c:pt idx="245">
                  <c:v>1.1055871504213917</c:v>
                </c:pt>
                <c:pt idx="246">
                  <c:v>1.1046716195493924</c:v>
                </c:pt>
                <c:pt idx="247">
                  <c:v>1.1037727733344924</c:v>
                </c:pt>
                <c:pt idx="248">
                  <c:v>1.1028903264574623</c:v>
                </c:pt>
                <c:pt idx="249">
                  <c:v>1.1020239935990743</c:v>
                </c:pt>
                <c:pt idx="250">
                  <c:v>1.1011734894400982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43-47A4-8D22-BBFA6FC8E4B0}"/>
            </c:ext>
          </c:extLst>
        </c:ser>
        <c:ser>
          <c:idx val="5"/>
          <c:order val="5"/>
          <c:spPr>
            <a:solidFill>
              <a:srgbClr val="00B050">
                <a:alpha val="35000"/>
              </a:srgbClr>
            </a:solidFill>
            <a:ln w="25400">
              <a:noFill/>
            </a:ln>
            <a:effectLst/>
          </c:spPr>
          <c:cat>
            <c:numRef>
              <c:f>'Global warning numerical analys'!$FS$2:$IS$2</c:f>
              <c:numCache>
                <c:formatCode>General</c:formatCode>
                <c:ptCount val="7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  <c:pt idx="9">
                  <c:v>2031</c:v>
                </c:pt>
                <c:pt idx="10">
                  <c:v>2032</c:v>
                </c:pt>
                <c:pt idx="11">
                  <c:v>2033</c:v>
                </c:pt>
                <c:pt idx="12">
                  <c:v>2034</c:v>
                </c:pt>
                <c:pt idx="13">
                  <c:v>2035</c:v>
                </c:pt>
                <c:pt idx="14">
                  <c:v>2036</c:v>
                </c:pt>
                <c:pt idx="15">
                  <c:v>2037</c:v>
                </c:pt>
                <c:pt idx="16">
                  <c:v>2038</c:v>
                </c:pt>
                <c:pt idx="17">
                  <c:v>2039</c:v>
                </c:pt>
                <c:pt idx="18">
                  <c:v>2040</c:v>
                </c:pt>
                <c:pt idx="19">
                  <c:v>2041</c:v>
                </c:pt>
                <c:pt idx="20">
                  <c:v>2042</c:v>
                </c:pt>
                <c:pt idx="21">
                  <c:v>2043</c:v>
                </c:pt>
                <c:pt idx="22">
                  <c:v>2044</c:v>
                </c:pt>
                <c:pt idx="23">
                  <c:v>2045</c:v>
                </c:pt>
                <c:pt idx="24">
                  <c:v>2046</c:v>
                </c:pt>
                <c:pt idx="25">
                  <c:v>2047</c:v>
                </c:pt>
                <c:pt idx="26">
                  <c:v>2048</c:v>
                </c:pt>
                <c:pt idx="27">
                  <c:v>2049</c:v>
                </c:pt>
                <c:pt idx="28">
                  <c:v>2050</c:v>
                </c:pt>
                <c:pt idx="29">
                  <c:v>2051</c:v>
                </c:pt>
                <c:pt idx="30">
                  <c:v>2052</c:v>
                </c:pt>
                <c:pt idx="31">
                  <c:v>2053</c:v>
                </c:pt>
                <c:pt idx="32">
                  <c:v>2054</c:v>
                </c:pt>
                <c:pt idx="33">
                  <c:v>2055</c:v>
                </c:pt>
                <c:pt idx="34">
                  <c:v>2056</c:v>
                </c:pt>
                <c:pt idx="35">
                  <c:v>2057</c:v>
                </c:pt>
                <c:pt idx="36">
                  <c:v>2058</c:v>
                </c:pt>
                <c:pt idx="37">
                  <c:v>2059</c:v>
                </c:pt>
                <c:pt idx="38">
                  <c:v>2060</c:v>
                </c:pt>
                <c:pt idx="39">
                  <c:v>2061</c:v>
                </c:pt>
                <c:pt idx="40">
                  <c:v>2062</c:v>
                </c:pt>
                <c:pt idx="41">
                  <c:v>2063</c:v>
                </c:pt>
                <c:pt idx="42">
                  <c:v>2064</c:v>
                </c:pt>
                <c:pt idx="43">
                  <c:v>2065</c:v>
                </c:pt>
                <c:pt idx="44">
                  <c:v>2066</c:v>
                </c:pt>
                <c:pt idx="45">
                  <c:v>2067</c:v>
                </c:pt>
                <c:pt idx="46">
                  <c:v>2068</c:v>
                </c:pt>
                <c:pt idx="47">
                  <c:v>2069</c:v>
                </c:pt>
                <c:pt idx="48">
                  <c:v>2070</c:v>
                </c:pt>
                <c:pt idx="49">
                  <c:v>2071</c:v>
                </c:pt>
                <c:pt idx="50">
                  <c:v>2072</c:v>
                </c:pt>
                <c:pt idx="51">
                  <c:v>2073</c:v>
                </c:pt>
                <c:pt idx="52">
                  <c:v>2074</c:v>
                </c:pt>
                <c:pt idx="53">
                  <c:v>2075</c:v>
                </c:pt>
                <c:pt idx="54">
                  <c:v>2076</c:v>
                </c:pt>
                <c:pt idx="55">
                  <c:v>2077</c:v>
                </c:pt>
                <c:pt idx="56">
                  <c:v>2078</c:v>
                </c:pt>
                <c:pt idx="57">
                  <c:v>2079</c:v>
                </c:pt>
                <c:pt idx="58">
                  <c:v>2080</c:v>
                </c:pt>
                <c:pt idx="59">
                  <c:v>2081</c:v>
                </c:pt>
                <c:pt idx="60">
                  <c:v>2082</c:v>
                </c:pt>
                <c:pt idx="61">
                  <c:v>2083</c:v>
                </c:pt>
                <c:pt idx="62">
                  <c:v>2084</c:v>
                </c:pt>
                <c:pt idx="63">
                  <c:v>2085</c:v>
                </c:pt>
                <c:pt idx="64">
                  <c:v>2086</c:v>
                </c:pt>
                <c:pt idx="65">
                  <c:v>2087</c:v>
                </c:pt>
                <c:pt idx="66">
                  <c:v>2088</c:v>
                </c:pt>
                <c:pt idx="67">
                  <c:v>2089</c:v>
                </c:pt>
                <c:pt idx="68">
                  <c:v>2090</c:v>
                </c:pt>
                <c:pt idx="69">
                  <c:v>2091</c:v>
                </c:pt>
                <c:pt idx="70">
                  <c:v>2092</c:v>
                </c:pt>
                <c:pt idx="71">
                  <c:v>2093</c:v>
                </c:pt>
                <c:pt idx="72">
                  <c:v>2094</c:v>
                </c:pt>
                <c:pt idx="73">
                  <c:v>2095</c:v>
                </c:pt>
                <c:pt idx="74">
                  <c:v>2096</c:v>
                </c:pt>
                <c:pt idx="75">
                  <c:v>2097</c:v>
                </c:pt>
                <c:pt idx="76">
                  <c:v>2098</c:v>
                </c:pt>
                <c:pt idx="77">
                  <c:v>2099</c:v>
                </c:pt>
                <c:pt idx="78">
                  <c:v>2100</c:v>
                </c:pt>
              </c:numCache>
            </c:numRef>
          </c:cat>
          <c:val>
            <c:numRef>
              <c:f>'Global warning numerical analys'!$C$64:$IS$64</c:f>
              <c:numCache>
                <c:formatCode>0.00_);[Red]\(0.00\)</c:formatCode>
                <c:ptCount val="251"/>
                <c:pt idx="176">
                  <c:v>1.7167334592112253</c:v>
                </c:pt>
                <c:pt idx="177">
                  <c:v>1.737892458293913</c:v>
                </c:pt>
                <c:pt idx="178">
                  <c:v>1.7573460154719625</c:v>
                </c:pt>
                <c:pt idx="179">
                  <c:v>1.7750088589926476</c:v>
                </c:pt>
                <c:pt idx="180">
                  <c:v>1.7907947146632748</c:v>
                </c:pt>
                <c:pt idx="181">
                  <c:v>1.8046163179334223</c:v>
                </c:pt>
                <c:pt idx="182">
                  <c:v>1.816385425977183</c:v>
                </c:pt>
                <c:pt idx="183">
                  <c:v>1.826012829775409</c:v>
                </c:pt>
                <c:pt idx="184">
                  <c:v>1.8334083661979519</c:v>
                </c:pt>
                <c:pt idx="185">
                  <c:v>1.8384809300859053</c:v>
                </c:pt>
                <c:pt idx="186">
                  <c:v>1.824383345856849</c:v>
                </c:pt>
                <c:pt idx="187">
                  <c:v>1.8026880787177733</c:v>
                </c:pt>
                <c:pt idx="188">
                  <c:v>1.7810478069168625</c:v>
                </c:pt>
                <c:pt idx="189">
                  <c:v>1.7594620623176729</c:v>
                </c:pt>
                <c:pt idx="190">
                  <c:v>1.7379303767837597</c:v>
                </c:pt>
                <c:pt idx="191">
                  <c:v>1.716452282178679</c:v>
                </c:pt>
                <c:pt idx="192">
                  <c:v>1.6950273103659854</c:v>
                </c:pt>
                <c:pt idx="193">
                  <c:v>1.6736549932092359</c:v>
                </c:pt>
                <c:pt idx="194">
                  <c:v>1.6523348625719845</c:v>
                </c:pt>
                <c:pt idx="195">
                  <c:v>1.6310664503177881</c:v>
                </c:pt>
                <c:pt idx="196">
                  <c:v>1.609849288310202</c:v>
                </c:pt>
                <c:pt idx="197">
                  <c:v>1.5886829084127814</c:v>
                </c:pt>
                <c:pt idx="198">
                  <c:v>1.5675668424890818</c:v>
                </c:pt>
                <c:pt idx="199">
                  <c:v>1.5465006224026592</c:v>
                </c:pt>
                <c:pt idx="200">
                  <c:v>1.5254837800170684</c:v>
                </c:pt>
                <c:pt idx="201">
                  <c:v>1.5045158471958664</c:v>
                </c:pt>
                <c:pt idx="202">
                  <c:v>1.4835963558026075</c:v>
                </c:pt>
                <c:pt idx="203">
                  <c:v>1.4627248377008477</c:v>
                </c:pt>
                <c:pt idx="204">
                  <c:v>1.4419008247541432</c:v>
                </c:pt>
                <c:pt idx="205">
                  <c:v>1.4211238488260485</c:v>
                </c:pt>
                <c:pt idx="206">
                  <c:v>1.4003934417801203</c:v>
                </c:pt>
                <c:pt idx="207">
                  <c:v>1.3797091354799131</c:v>
                </c:pt>
                <c:pt idx="208">
                  <c:v>1.3590704617889828</c:v>
                </c:pt>
                <c:pt idx="209">
                  <c:v>1.3384769525708851</c:v>
                </c:pt>
                <c:pt idx="210">
                  <c:v>1.3179281396891758</c:v>
                </c:pt>
                <c:pt idx="211">
                  <c:v>1.2974235550074107</c:v>
                </c:pt>
                <c:pt idx="212">
                  <c:v>1.2769627303891449</c:v>
                </c:pt>
                <c:pt idx="213">
                  <c:v>1.2565451976979338</c:v>
                </c:pt>
                <c:pt idx="214">
                  <c:v>1.2361704887973337</c:v>
                </c:pt>
                <c:pt idx="215">
                  <c:v>1.2158381355508996</c:v>
                </c:pt>
                <c:pt idx="216">
                  <c:v>1.1955476698221867</c:v>
                </c:pt>
                <c:pt idx="217">
                  <c:v>1.175298623474752</c:v>
                </c:pt>
                <c:pt idx="218">
                  <c:v>1.1550905283721495</c:v>
                </c:pt>
                <c:pt idx="219">
                  <c:v>1.1349229163779355</c:v>
                </c:pt>
                <c:pt idx="220">
                  <c:v>1.1147953193556661</c:v>
                </c:pt>
                <c:pt idx="221">
                  <c:v>1.0947072691688962</c:v>
                </c:pt>
                <c:pt idx="222">
                  <c:v>1.0746582976811814</c:v>
                </c:pt>
                <c:pt idx="223">
                  <c:v>1.0546479367560775</c:v>
                </c:pt>
                <c:pt idx="224">
                  <c:v>1.0346757182571398</c:v>
                </c:pt>
                <c:pt idx="225">
                  <c:v>1.0147411740479242</c:v>
                </c:pt>
                <c:pt idx="226">
                  <c:v>0.99484383599198611</c:v>
                </c:pt>
                <c:pt idx="227">
                  <c:v>0.97498323595288172</c:v>
                </c:pt>
                <c:pt idx="228">
                  <c:v>0.95515890579416529</c:v>
                </c:pt>
                <c:pt idx="229">
                  <c:v>0.9353703773793941</c:v>
                </c:pt>
                <c:pt idx="230">
                  <c:v>0.91561718257212232</c:v>
                </c:pt>
                <c:pt idx="231">
                  <c:v>0.89589885323590579</c:v>
                </c:pt>
                <c:pt idx="232">
                  <c:v>0.87621492123430078</c:v>
                </c:pt>
                <c:pt idx="233">
                  <c:v>0.85656491843086202</c:v>
                </c:pt>
                <c:pt idx="234">
                  <c:v>0.83694837668914623</c:v>
                </c:pt>
                <c:pt idx="235">
                  <c:v>0.81736482787270703</c:v>
                </c:pt>
                <c:pt idx="236">
                  <c:v>0.79781380384510203</c:v>
                </c:pt>
                <c:pt idx="237">
                  <c:v>0.7782948364698864</c:v>
                </c:pt>
                <c:pt idx="238">
                  <c:v>0.75880745761061441</c:v>
                </c:pt>
                <c:pt idx="239">
                  <c:v>0.73935119913084324</c:v>
                </c:pt>
                <c:pt idx="240">
                  <c:v>0.71992559289412783</c:v>
                </c:pt>
                <c:pt idx="241">
                  <c:v>0.70053017076402313</c:v>
                </c:pt>
                <c:pt idx="242">
                  <c:v>0.68116446460408675</c:v>
                </c:pt>
                <c:pt idx="243">
                  <c:v>0.66182800627787142</c:v>
                </c:pt>
                <c:pt idx="244">
                  <c:v>0.64252032764893485</c:v>
                </c:pt>
                <c:pt idx="245">
                  <c:v>0.62324096058083156</c:v>
                </c:pt>
                <c:pt idx="246">
                  <c:v>0.60398943693711815</c:v>
                </c:pt>
                <c:pt idx="247">
                  <c:v>0.58476528858134913</c:v>
                </c:pt>
                <c:pt idx="248">
                  <c:v>0.56556804737708022</c:v>
                </c:pt>
                <c:pt idx="249">
                  <c:v>0.54639724518786814</c:v>
                </c:pt>
                <c:pt idx="250">
                  <c:v>0.52725241387726707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43-47A4-8D22-BBFA6FC8E4B0}"/>
            </c:ext>
          </c:extLst>
        </c:ser>
        <c:ser>
          <c:idx val="6"/>
          <c:order val="6"/>
          <c:spPr>
            <a:solidFill>
              <a:schemeClr val="bg1"/>
            </a:solidFill>
            <a:ln w="25400">
              <a:noFill/>
            </a:ln>
            <a:effectLst/>
          </c:spP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analys'!$C$65:$IS$65</c:f>
              <c:numCache>
                <c:formatCode>0.00_);[Red]\(0.00\)</c:formatCode>
                <c:ptCount val="251"/>
                <c:pt idx="176">
                  <c:v>1.0256149896860265</c:v>
                </c:pt>
                <c:pt idx="177">
                  <c:v>1.0385109506334518</c:v>
                </c:pt>
                <c:pt idx="178">
                  <c:v>1.0503674809294379</c:v>
                </c:pt>
                <c:pt idx="179">
                  <c:v>1.0611326092501634</c:v>
                </c:pt>
                <c:pt idx="180">
                  <c:v>1.070753753305917</c:v>
                </c:pt>
                <c:pt idx="181">
                  <c:v>1.079177727204969</c:v>
                </c:pt>
                <c:pt idx="182">
                  <c:v>1.0863507488174398</c:v>
                </c:pt>
                <c:pt idx="183">
                  <c:v>1.092218447139172</c:v>
                </c:pt>
                <c:pt idx="184">
                  <c:v>1.0967258696555993</c:v>
                </c:pt>
                <c:pt idx="185">
                  <c:v>1.0998174897056181</c:v>
                </c:pt>
                <c:pt idx="186">
                  <c:v>1.0912253112684205</c:v>
                </c:pt>
                <c:pt idx="187">
                  <c:v>1.0780025063202228</c:v>
                </c:pt>
                <c:pt idx="188">
                  <c:v>1.0648132198636362</c:v>
                </c:pt>
                <c:pt idx="189">
                  <c:v>1.051657166579433</c:v>
                </c:pt>
                <c:pt idx="190">
                  <c:v>1.0385340611483838</c:v>
                </c:pt>
                <c:pt idx="191">
                  <c:v>1.0254436182512596</c:v>
                </c:pt>
                <c:pt idx="192">
                  <c:v>1.0123855525688308</c:v>
                </c:pt>
                <c:pt idx="193">
                  <c:v>0.99935957878186954</c:v>
                </c:pt>
                <c:pt idx="194">
                  <c:v>0.98636541157114543</c:v>
                </c:pt>
                <c:pt idx="195">
                  <c:v>0.97340276561743078</c:v>
                </c:pt>
                <c:pt idx="196">
                  <c:v>0.96047135560149555</c:v>
                </c:pt>
                <c:pt idx="197">
                  <c:v>0.9475708962041115</c:v>
                </c:pt>
                <c:pt idx="198">
                  <c:v>0.93470110210604873</c:v>
                </c:pt>
                <c:pt idx="199">
                  <c:v>0.92186168798807888</c:v>
                </c:pt>
                <c:pt idx="200">
                  <c:v>0.90905236853097215</c:v>
                </c:pt>
                <c:pt idx="201">
                  <c:v>0.89627285841550075</c:v>
                </c:pt>
                <c:pt idx="202">
                  <c:v>0.88352287232243487</c:v>
                </c:pt>
                <c:pt idx="203">
                  <c:v>0.87080212493254516</c:v>
                </c:pt>
                <c:pt idx="204">
                  <c:v>0.85811033092660338</c:v>
                </c:pt>
                <c:pt idx="205">
                  <c:v>0.84544720498538006</c:v>
                </c:pt>
                <c:pt idx="206">
                  <c:v>0.83281246178964674</c:v>
                </c:pt>
                <c:pt idx="207">
                  <c:v>0.82020581602017351</c:v>
                </c:pt>
                <c:pt idx="208">
                  <c:v>0.80762698235773134</c:v>
                </c:pt>
                <c:pt idx="209">
                  <c:v>0.79507567548309188</c:v>
                </c:pt>
                <c:pt idx="210">
                  <c:v>0.78255161007702578</c:v>
                </c:pt>
                <c:pt idx="211">
                  <c:v>0.77005450082030413</c:v>
                </c:pt>
                <c:pt idx="212">
                  <c:v>0.75758406239369791</c:v>
                </c:pt>
                <c:pt idx="213">
                  <c:v>0.74514000947797809</c:v>
                </c:pt>
                <c:pt idx="214">
                  <c:v>0.73272205675391566</c:v>
                </c:pt>
                <c:pt idx="215">
                  <c:v>0.72032991890228126</c:v>
                </c:pt>
                <c:pt idx="216">
                  <c:v>0.70796331060384587</c:v>
                </c:pt>
                <c:pt idx="217">
                  <c:v>0.69562194653938114</c:v>
                </c:pt>
                <c:pt idx="218">
                  <c:v>0.68330554138965727</c:v>
                </c:pt>
                <c:pt idx="219">
                  <c:v>0.67101380983544545</c:v>
                </c:pt>
                <c:pt idx="220">
                  <c:v>0.65874646655751723</c:v>
                </c:pt>
                <c:pt idx="221">
                  <c:v>0.64650322623664291</c:v>
                </c:pt>
                <c:pt idx="222">
                  <c:v>0.63428380355359348</c:v>
                </c:pt>
                <c:pt idx="223">
                  <c:v>0.62208791318914025</c:v>
                </c:pt>
                <c:pt idx="224">
                  <c:v>0.60991526982405397</c:v>
                </c:pt>
                <c:pt idx="225">
                  <c:v>0.59776558813910585</c:v>
                </c:pt>
                <c:pt idx="226">
                  <c:v>0.58563858281506664</c:v>
                </c:pt>
                <c:pt idx="227">
                  <c:v>0.57353396853270755</c:v>
                </c:pt>
                <c:pt idx="228">
                  <c:v>0.56145145997279899</c:v>
                </c:pt>
                <c:pt idx="229">
                  <c:v>0.54939077181611273</c:v>
                </c:pt>
                <c:pt idx="230">
                  <c:v>0.53735161874341919</c:v>
                </c:pt>
                <c:pt idx="231">
                  <c:v>0.52533371543548923</c:v>
                </c:pt>
                <c:pt idx="232">
                  <c:v>0.51333677657309429</c:v>
                </c:pt>
                <c:pt idx="233">
                  <c:v>0.50136051683700511</c:v>
                </c:pt>
                <c:pt idx="234">
                  <c:v>0.48940465090799296</c:v>
                </c:pt>
                <c:pt idx="235">
                  <c:v>0.47746889346682769</c:v>
                </c:pt>
                <c:pt idx="236">
                  <c:v>0.4655529591942818</c:v>
                </c:pt>
                <c:pt idx="237">
                  <c:v>0.4536565627711257</c:v>
                </c:pt>
                <c:pt idx="238">
                  <c:v>0.44177941887812983</c:v>
                </c:pt>
                <c:pt idx="239">
                  <c:v>0.42992124219606559</c:v>
                </c:pt>
                <c:pt idx="240">
                  <c:v>0.4180817474057042</c:v>
                </c:pt>
                <c:pt idx="241">
                  <c:v>0.40626064918781607</c:v>
                </c:pt>
                <c:pt idx="242">
                  <c:v>0.39445766222317313</c:v>
                </c:pt>
                <c:pt idx="243">
                  <c:v>0.38267250119254498</c:v>
                </c:pt>
                <c:pt idx="244">
                  <c:v>0.37090488077670353</c:v>
                </c:pt>
                <c:pt idx="245">
                  <c:v>0.35915451565641943</c:v>
                </c:pt>
                <c:pt idx="246">
                  <c:v>0.34742112051246415</c:v>
                </c:pt>
                <c:pt idx="247">
                  <c:v>0.33570441002560791</c:v>
                </c:pt>
                <c:pt idx="248">
                  <c:v>0.3240040988766219</c:v>
                </c:pt>
                <c:pt idx="249">
                  <c:v>0.31231990174627777</c:v>
                </c:pt>
                <c:pt idx="250">
                  <c:v>0.3006515333153455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43-47A4-8D22-BBFA6FC8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7716224"/>
        <c:axId val="667714304"/>
      </c:areaChart>
      <c:lineChart>
        <c:grouping val="standard"/>
        <c:varyColors val="0"/>
        <c:ser>
          <c:idx val="0"/>
          <c:order val="0"/>
          <c:tx>
            <c:v>Scenario 1: Achieve carbon neutrality by 2035</c:v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analys'!$C$57:$IS$57</c:f>
              <c:numCache>
                <c:formatCode>0.00_);[Red]\(0.00\)</c:formatCode>
                <c:ptCount val="251"/>
                <c:pt idx="0">
                  <c:v>-5.1412142422482668E-2</c:v>
                </c:pt>
                <c:pt idx="1">
                  <c:v>-4.9787355943120296E-2</c:v>
                </c:pt>
                <c:pt idx="2">
                  <c:v>-4.8137672055179714E-2</c:v>
                </c:pt>
                <c:pt idx="3">
                  <c:v>-4.6458379557807808E-2</c:v>
                </c:pt>
                <c:pt idx="4">
                  <c:v>-4.47459354380014E-2</c:v>
                </c:pt>
                <c:pt idx="5">
                  <c:v>-4.3024489838404789E-2</c:v>
                </c:pt>
                <c:pt idx="6">
                  <c:v>-4.1286909596565058E-2</c:v>
                </c:pt>
                <c:pt idx="7">
                  <c:v>-3.9530437972159285E-2</c:v>
                </c:pt>
                <c:pt idx="8">
                  <c:v>-3.7762097346824064E-2</c:v>
                </c:pt>
                <c:pt idx="9">
                  <c:v>-3.5965025310107257E-2</c:v>
                </c:pt>
                <c:pt idx="10">
                  <c:v>-3.4210582548616086E-2</c:v>
                </c:pt>
                <c:pt idx="11">
                  <c:v>-3.2485281919700862E-2</c:v>
                </c:pt>
                <c:pt idx="12">
                  <c:v>-3.0764306148248766E-2</c:v>
                </c:pt>
                <c:pt idx="13">
                  <c:v>-2.9035049330034309E-2</c:v>
                </c:pt>
                <c:pt idx="14">
                  <c:v>-2.7300710488940602E-2</c:v>
                </c:pt>
                <c:pt idx="15">
                  <c:v>-2.5570672617019785E-2</c:v>
                </c:pt>
                <c:pt idx="16">
                  <c:v>-2.3824625926818364E-2</c:v>
                </c:pt>
                <c:pt idx="17">
                  <c:v>-2.2059124122031554E-2</c:v>
                </c:pt>
                <c:pt idx="18">
                  <c:v>-2.029627451240848E-2</c:v>
                </c:pt>
                <c:pt idx="19">
                  <c:v>-1.8523904477754545E-2</c:v>
                </c:pt>
                <c:pt idx="20">
                  <c:v>-1.6659129249730023E-2</c:v>
                </c:pt>
                <c:pt idx="21">
                  <c:v>-1.4737604857847524E-2</c:v>
                </c:pt>
                <c:pt idx="22">
                  <c:v>-1.276545412995949E-2</c:v>
                </c:pt>
                <c:pt idx="23">
                  <c:v>-1.0744658649445182E-2</c:v>
                </c:pt>
                <c:pt idx="24">
                  <c:v>-8.7124038838090542E-3</c:v>
                </c:pt>
                <c:pt idx="25">
                  <c:v>-6.6416582331764659E-3</c:v>
                </c:pt>
                <c:pt idx="26">
                  <c:v>-4.5477411895412934E-3</c:v>
                </c:pt>
                <c:pt idx="27">
                  <c:v>-2.4185046874915031E-3</c:v>
                </c:pt>
                <c:pt idx="28">
                  <c:v>-2.5793613979776392E-4</c:v>
                </c:pt>
                <c:pt idx="29">
                  <c:v>1.9417125436606633E-3</c:v>
                </c:pt>
                <c:pt idx="30">
                  <c:v>4.2044852169453931E-3</c:v>
                </c:pt>
                <c:pt idx="31">
                  <c:v>6.47289235241396E-3</c:v>
                </c:pt>
                <c:pt idx="32">
                  <c:v>8.7926765314829611E-3</c:v>
                </c:pt>
                <c:pt idx="33">
                  <c:v>1.1169580372603634E-2</c:v>
                </c:pt>
                <c:pt idx="34">
                  <c:v>1.3558560015552175E-2</c:v>
                </c:pt>
                <c:pt idx="35">
                  <c:v>1.5953209678238885E-2</c:v>
                </c:pt>
                <c:pt idx="36">
                  <c:v>1.8377414167814445E-2</c:v>
                </c:pt>
                <c:pt idx="37">
                  <c:v>2.0850237736882167E-2</c:v>
                </c:pt>
                <c:pt idx="38">
                  <c:v>2.3380152485809359E-2</c:v>
                </c:pt>
                <c:pt idx="39">
                  <c:v>2.5912507327187119E-2</c:v>
                </c:pt>
                <c:pt idx="40">
                  <c:v>2.8597638802433024E-2</c:v>
                </c:pt>
                <c:pt idx="41">
                  <c:v>3.1354458528323921E-2</c:v>
                </c:pt>
                <c:pt idx="42">
                  <c:v>3.4137378263487304E-2</c:v>
                </c:pt>
                <c:pt idx="43">
                  <c:v>3.6947036918018573E-2</c:v>
                </c:pt>
                <c:pt idx="44">
                  <c:v>3.9796998153159145E-2</c:v>
                </c:pt>
                <c:pt idx="45">
                  <c:v>4.2703746771915845E-2</c:v>
                </c:pt>
                <c:pt idx="46">
                  <c:v>4.5652284603144487E-2</c:v>
                </c:pt>
                <c:pt idx="47">
                  <c:v>4.8642803675712852E-2</c:v>
                </c:pt>
                <c:pt idx="48">
                  <c:v>5.1687652819845366E-2</c:v>
                </c:pt>
                <c:pt idx="49">
                  <c:v>5.4826979361092314E-2</c:v>
                </c:pt>
                <c:pt idx="50">
                  <c:v>5.8044221590009236E-2</c:v>
                </c:pt>
                <c:pt idx="51">
                  <c:v>6.1310129428620498E-2</c:v>
                </c:pt>
                <c:pt idx="52">
                  <c:v>6.4628722104350556E-2</c:v>
                </c:pt>
                <c:pt idx="53">
                  <c:v>6.8035640987646195E-2</c:v>
                </c:pt>
                <c:pt idx="54">
                  <c:v>7.1492489372266738E-2</c:v>
                </c:pt>
                <c:pt idx="55">
                  <c:v>7.5021820153859248E-2</c:v>
                </c:pt>
                <c:pt idx="56">
                  <c:v>7.8615409204859821E-2</c:v>
                </c:pt>
                <c:pt idx="57">
                  <c:v>8.2378940844135884E-2</c:v>
                </c:pt>
                <c:pt idx="58">
                  <c:v>8.6116351270646041E-2</c:v>
                </c:pt>
                <c:pt idx="59">
                  <c:v>8.9924573224203608E-2</c:v>
                </c:pt>
                <c:pt idx="60">
                  <c:v>9.376006761482919E-2</c:v>
                </c:pt>
                <c:pt idx="61">
                  <c:v>9.7609882771864442E-2</c:v>
                </c:pt>
                <c:pt idx="62">
                  <c:v>0.10150787539132394</c:v>
                </c:pt>
                <c:pt idx="63">
                  <c:v>0.10552204183077091</c:v>
                </c:pt>
                <c:pt idx="64">
                  <c:v>0.10940540885959779</c:v>
                </c:pt>
                <c:pt idx="65">
                  <c:v>0.11326069445015813</c:v>
                </c:pt>
                <c:pt idx="66">
                  <c:v>0.11721193719013911</c:v>
                </c:pt>
                <c:pt idx="67">
                  <c:v>0.12123112340132819</c:v>
                </c:pt>
                <c:pt idx="68">
                  <c:v>0.12524249768598664</c:v>
                </c:pt>
                <c:pt idx="69">
                  <c:v>0.12905388291006734</c:v>
                </c:pt>
                <c:pt idx="70">
                  <c:v>0.13315116805289801</c:v>
                </c:pt>
                <c:pt idx="71">
                  <c:v>0.13711816461947643</c:v>
                </c:pt>
                <c:pt idx="72">
                  <c:v>0.14118606821589427</c:v>
                </c:pt>
                <c:pt idx="73">
                  <c:v>0.14544830370854622</c:v>
                </c:pt>
                <c:pt idx="74">
                  <c:v>0.14973468635780623</c:v>
                </c:pt>
                <c:pt idx="75">
                  <c:v>0.15407258988874967</c:v>
                </c:pt>
                <c:pt idx="76">
                  <c:v>0.15838451970883524</c:v>
                </c:pt>
                <c:pt idx="77">
                  <c:v>0.16285511333853245</c:v>
                </c:pt>
                <c:pt idx="78">
                  <c:v>0.16733048265692305</c:v>
                </c:pt>
                <c:pt idx="79">
                  <c:v>0.17194492978555423</c:v>
                </c:pt>
                <c:pt idx="80">
                  <c:v>0.17646435924784104</c:v>
                </c:pt>
                <c:pt idx="81">
                  <c:v>0.18084830108322655</c:v>
                </c:pt>
                <c:pt idx="82">
                  <c:v>0.18512235117295908</c:v>
                </c:pt>
                <c:pt idx="83">
                  <c:v>0.18948527214887986</c:v>
                </c:pt>
                <c:pt idx="84">
                  <c:v>0.19400292055913934</c:v>
                </c:pt>
                <c:pt idx="85">
                  <c:v>0.19860983058954235</c:v>
                </c:pt>
                <c:pt idx="86">
                  <c:v>0.2033966938138882</c:v>
                </c:pt>
                <c:pt idx="87">
                  <c:v>0.208312220047213</c:v>
                </c:pt>
                <c:pt idx="88">
                  <c:v>0.21314171924183173</c:v>
                </c:pt>
                <c:pt idx="89">
                  <c:v>0.21808787391576279</c:v>
                </c:pt>
                <c:pt idx="90">
                  <c:v>0.22326597070108978</c:v>
                </c:pt>
                <c:pt idx="91">
                  <c:v>0.22857658912452605</c:v>
                </c:pt>
                <c:pt idx="92">
                  <c:v>0.23392439440116836</c:v>
                </c:pt>
                <c:pt idx="93">
                  <c:v>0.23934316528131766</c:v>
                </c:pt>
                <c:pt idx="94">
                  <c:v>0.24483277943915488</c:v>
                </c:pt>
                <c:pt idx="95">
                  <c:v>0.25000015368827089</c:v>
                </c:pt>
                <c:pt idx="96">
                  <c:v>0.25537304014839751</c:v>
                </c:pt>
                <c:pt idx="97">
                  <c:v>0.26098625378090717</c:v>
                </c:pt>
                <c:pt idx="98">
                  <c:v>0.26671987119666779</c:v>
                </c:pt>
                <c:pt idx="99">
                  <c:v>0.27237792595147015</c:v>
                </c:pt>
                <c:pt idx="100">
                  <c:v>0.27859797831674549</c:v>
                </c:pt>
                <c:pt idx="101">
                  <c:v>0.28506822429815554</c:v>
                </c:pt>
                <c:pt idx="102">
                  <c:v>0.29166271192901622</c:v>
                </c:pt>
                <c:pt idx="103">
                  <c:v>0.29841116894390857</c:v>
                </c:pt>
                <c:pt idx="104">
                  <c:v>0.30531993054451362</c:v>
                </c:pt>
                <c:pt idx="105">
                  <c:v>0.31263431828799987</c:v>
                </c:pt>
                <c:pt idx="106">
                  <c:v>0.32026289277734105</c:v>
                </c:pt>
                <c:pt idx="107">
                  <c:v>0.32811155429441241</c:v>
                </c:pt>
                <c:pt idx="108">
                  <c:v>0.33618123110865084</c:v>
                </c:pt>
                <c:pt idx="109">
                  <c:v>0.34465192111040616</c:v>
                </c:pt>
                <c:pt idx="110">
                  <c:v>0.35302685190343308</c:v>
                </c:pt>
                <c:pt idx="111">
                  <c:v>0.36134451364598819</c:v>
                </c:pt>
                <c:pt idx="112">
                  <c:v>0.36965652025756607</c:v>
                </c:pt>
                <c:pt idx="113">
                  <c:v>0.37815446437349831</c:v>
                </c:pt>
                <c:pt idx="114">
                  <c:v>0.38686185637909792</c:v>
                </c:pt>
                <c:pt idx="115">
                  <c:v>0.39562953747385415</c:v>
                </c:pt>
                <c:pt idx="116">
                  <c:v>0.40463640602403894</c:v>
                </c:pt>
                <c:pt idx="117">
                  <c:v>0.41387940802621731</c:v>
                </c:pt>
                <c:pt idx="118">
                  <c:v>0.42344914241928494</c:v>
                </c:pt>
                <c:pt idx="119">
                  <c:v>0.43330277901258402</c:v>
                </c:pt>
                <c:pt idx="120">
                  <c:v>0.44372494697250497</c:v>
                </c:pt>
                <c:pt idx="121">
                  <c:v>0.45425821630518376</c:v>
                </c:pt>
                <c:pt idx="122">
                  <c:v>0.46512562317279421</c:v>
                </c:pt>
                <c:pt idx="123">
                  <c:v>0.47633993256036228</c:v>
                </c:pt>
                <c:pt idx="124">
                  <c:v>0.48750879940856001</c:v>
                </c:pt>
                <c:pt idx="125">
                  <c:v>0.49878790231912867</c:v>
                </c:pt>
                <c:pt idx="126">
                  <c:v>0.510472183768376</c:v>
                </c:pt>
                <c:pt idx="127">
                  <c:v>0.52239648891383006</c:v>
                </c:pt>
                <c:pt idx="128">
                  <c:v>0.53451389899208146</c:v>
                </c:pt>
                <c:pt idx="129">
                  <c:v>0.54683715477603356</c:v>
                </c:pt>
                <c:pt idx="130">
                  <c:v>0.55917761099501606</c:v>
                </c:pt>
                <c:pt idx="131">
                  <c:v>0.57137088108017886</c:v>
                </c:pt>
                <c:pt idx="132">
                  <c:v>0.58357972309977968</c:v>
                </c:pt>
                <c:pt idx="133">
                  <c:v>0.59604169774078131</c:v>
                </c:pt>
                <c:pt idx="134">
                  <c:v>0.60909986333091315</c:v>
                </c:pt>
                <c:pt idx="135">
                  <c:v>0.62227283670662725</c:v>
                </c:pt>
                <c:pt idx="136">
                  <c:v>0.63566124119042722</c:v>
                </c:pt>
                <c:pt idx="137">
                  <c:v>0.64922145772078454</c:v>
                </c:pt>
                <c:pt idx="138">
                  <c:v>0.66305277746394187</c:v>
                </c:pt>
                <c:pt idx="139">
                  <c:v>0.67704285989856794</c:v>
                </c:pt>
                <c:pt idx="140">
                  <c:v>0.69116965708168276</c:v>
                </c:pt>
                <c:pt idx="141">
                  <c:v>0.70537753994816221</c:v>
                </c:pt>
                <c:pt idx="142">
                  <c:v>0.71943931489220625</c:v>
                </c:pt>
                <c:pt idx="143">
                  <c:v>0.73355344533201849</c:v>
                </c:pt>
                <c:pt idx="144">
                  <c:v>0.74803159453038603</c:v>
                </c:pt>
                <c:pt idx="145">
                  <c:v>0.76270022249347791</c:v>
                </c:pt>
                <c:pt idx="146">
                  <c:v>0.77780780008653583</c:v>
                </c:pt>
                <c:pt idx="147">
                  <c:v>0.79350993500705991</c:v>
                </c:pt>
                <c:pt idx="148">
                  <c:v>0.80865772276045667</c:v>
                </c:pt>
                <c:pt idx="149">
                  <c:v>0.82394514212650738</c:v>
                </c:pt>
                <c:pt idx="150">
                  <c:v>0.83929681052521077</c:v>
                </c:pt>
                <c:pt idx="151">
                  <c:v>0.85458979201455132</c:v>
                </c:pt>
                <c:pt idx="152">
                  <c:v>0.87023411700912912</c:v>
                </c:pt>
                <c:pt idx="153">
                  <c:v>0.88665430787681643</c:v>
                </c:pt>
                <c:pt idx="154">
                  <c:v>0.90334855101643763</c:v>
                </c:pt>
                <c:pt idx="155">
                  <c:v>0.92027370799404351</c:v>
                </c:pt>
                <c:pt idx="156">
                  <c:v>0.93777155750973551</c:v>
                </c:pt>
                <c:pt idx="157">
                  <c:v>0.95538714459081719</c:v>
                </c:pt>
                <c:pt idx="158">
                  <c:v>0.97330309487721867</c:v>
                </c:pt>
                <c:pt idx="159">
                  <c:v>0.99118622523597011</c:v>
                </c:pt>
                <c:pt idx="160">
                  <c:v>1.0097966369630991</c:v>
                </c:pt>
                <c:pt idx="161">
                  <c:v>1.0289785601059944</c:v>
                </c:pt>
                <c:pt idx="162">
                  <c:v>1.0484481652890674</c:v>
                </c:pt>
                <c:pt idx="163">
                  <c:v>1.0678254502885489</c:v>
                </c:pt>
                <c:pt idx="164">
                  <c:v>1.0874676415530056</c:v>
                </c:pt>
                <c:pt idx="165">
                  <c:v>1.1072587567641488</c:v>
                </c:pt>
                <c:pt idx="166">
                  <c:v>1.1266700176601048</c:v>
                </c:pt>
                <c:pt idx="167">
                  <c:v>1.1463445077832328</c:v>
                </c:pt>
                <c:pt idx="168">
                  <c:v>1.1662338487895665</c:v>
                </c:pt>
                <c:pt idx="169">
                  <c:v>1.1863623142922788</c:v>
                </c:pt>
                <c:pt idx="170">
                  <c:v>1.2057388812121661</c:v>
                </c:pt>
                <c:pt idx="171">
                  <c:v>1.2258641407361293</c:v>
                </c:pt>
                <c:pt idx="172">
                  <c:v>1.2461417606337251</c:v>
                </c:pt>
                <c:pt idx="173">
                  <c:v>1.2664514012329939</c:v>
                </c:pt>
                <c:pt idx="174">
                  <c:v>1.2869679180405462</c:v>
                </c:pt>
                <c:pt idx="175">
                  <c:v>1.3076913110563828</c:v>
                </c:pt>
                <c:pt idx="176">
                  <c:v>1.3286215802805033</c:v>
                </c:pt>
                <c:pt idx="177">
                  <c:v>1.3578773941383402</c:v>
                </c:pt>
                <c:pt idx="178">
                  <c:v>1.386081714643882</c:v>
                </c:pt>
                <c:pt idx="179">
                  <c:v>1.4131679705893907</c:v>
                </c:pt>
                <c:pt idx="180">
                  <c:v>1.43906880816753</c:v>
                </c:pt>
                <c:pt idx="181">
                  <c:v>1.4637161004039088</c:v>
                </c:pt>
                <c:pt idx="182">
                  <c:v>1.4870409565896214</c:v>
                </c:pt>
                <c:pt idx="183">
                  <c:v>1.5089737317137946</c:v>
                </c:pt>
                <c:pt idx="184">
                  <c:v>1.5294440358961268</c:v>
                </c:pt>
                <c:pt idx="185">
                  <c:v>1.5483807438194326</c:v>
                </c:pt>
                <c:pt idx="186">
                  <c:v>1.5512316735855043</c:v>
                </c:pt>
                <c:pt idx="187">
                  <c:v>1.5481511323642505</c:v>
                </c:pt>
                <c:pt idx="188">
                  <c:v>1.5451135257135264</c:v>
                </c:pt>
                <c:pt idx="189">
                  <c:v>1.5421184881616787</c:v>
                </c:pt>
                <c:pt idx="190">
                  <c:v>1.5391656542370535</c:v>
                </c:pt>
                <c:pt idx="191">
                  <c:v>1.5362546584679977</c:v>
                </c:pt>
                <c:pt idx="192">
                  <c:v>1.5333851353828563</c:v>
                </c:pt>
                <c:pt idx="193">
                  <c:v>1.5305567195099767</c:v>
                </c:pt>
                <c:pt idx="194">
                  <c:v>1.5277690453777035</c:v>
                </c:pt>
                <c:pt idx="195">
                  <c:v>1.5250217475143848</c:v>
                </c:pt>
                <c:pt idx="196">
                  <c:v>1.5223144604483656</c:v>
                </c:pt>
                <c:pt idx="197">
                  <c:v>1.5196468187079928</c:v>
                </c:pt>
                <c:pt idx="198">
                  <c:v>1.5170184568216114</c:v>
                </c:pt>
                <c:pt idx="199">
                  <c:v>1.514429009317569</c:v>
                </c:pt>
                <c:pt idx="200">
                  <c:v>1.5118781107242105</c:v>
                </c:pt>
                <c:pt idx="201">
                  <c:v>1.5093653955698838</c:v>
                </c:pt>
                <c:pt idx="202">
                  <c:v>1.5068904983829334</c:v>
                </c:pt>
                <c:pt idx="203">
                  <c:v>1.504453053691706</c:v>
                </c:pt>
                <c:pt idx="204">
                  <c:v>1.5020526960245486</c:v>
                </c:pt>
                <c:pt idx="205">
                  <c:v>1.4996890599098065</c:v>
                </c:pt>
                <c:pt idx="206">
                  <c:v>1.497361779875827</c:v>
                </c:pt>
                <c:pt idx="207">
                  <c:v>1.4950704904509549</c:v>
                </c:pt>
                <c:pt idx="208">
                  <c:v>1.4928148261635363</c:v>
                </c:pt>
                <c:pt idx="209">
                  <c:v>1.4905944215419187</c:v>
                </c:pt>
                <c:pt idx="210">
                  <c:v>1.4884089111144478</c:v>
                </c:pt>
                <c:pt idx="211">
                  <c:v>1.4862579294094698</c:v>
                </c:pt>
                <c:pt idx="212">
                  <c:v>1.4841411109553309</c:v>
                </c:pt>
                <c:pt idx="213">
                  <c:v>1.4820580902803766</c:v>
                </c:pt>
                <c:pt idx="214">
                  <c:v>1.4800085019129545</c:v>
                </c:pt>
                <c:pt idx="215">
                  <c:v>1.4779919803814094</c:v>
                </c:pt>
                <c:pt idx="216">
                  <c:v>1.4760081602140882</c:v>
                </c:pt>
                <c:pt idx="217">
                  <c:v>1.4740566759393372</c:v>
                </c:pt>
                <c:pt idx="218">
                  <c:v>1.4721371620855026</c:v>
                </c:pt>
                <c:pt idx="219">
                  <c:v>1.4702492531809297</c:v>
                </c:pt>
                <c:pt idx="220">
                  <c:v>1.468392583753966</c:v>
                </c:pt>
                <c:pt idx="221">
                  <c:v>1.4665667883329574</c:v>
                </c:pt>
                <c:pt idx="222">
                  <c:v>1.4647715014462495</c:v>
                </c:pt>
                <c:pt idx="223">
                  <c:v>1.4630063576221886</c:v>
                </c:pt>
                <c:pt idx="224">
                  <c:v>1.4612709913891211</c:v>
                </c:pt>
                <c:pt idx="225">
                  <c:v>1.4595650372753937</c:v>
                </c:pt>
                <c:pt idx="226">
                  <c:v>1.4578881298093516</c:v>
                </c:pt>
                <c:pt idx="227">
                  <c:v>1.4562399035193421</c:v>
                </c:pt>
                <c:pt idx="228">
                  <c:v>1.4546199929337102</c:v>
                </c:pt>
                <c:pt idx="229">
                  <c:v>1.4530280325808032</c:v>
                </c:pt>
                <c:pt idx="230">
                  <c:v>1.451463656988967</c:v>
                </c:pt>
                <c:pt idx="231">
                  <c:v>1.4499265006865469</c:v>
                </c:pt>
                <c:pt idx="232">
                  <c:v>1.4484161982018906</c:v>
                </c:pt>
                <c:pt idx="233">
                  <c:v>1.4469323840633428</c:v>
                </c:pt>
                <c:pt idx="234">
                  <c:v>1.4454746927992514</c:v>
                </c:pt>
                <c:pt idx="235">
                  <c:v>1.4440427589379603</c:v>
                </c:pt>
                <c:pt idx="236">
                  <c:v>1.442636217007818</c:v>
                </c:pt>
                <c:pt idx="237">
                  <c:v>1.4412547015371697</c:v>
                </c:pt>
                <c:pt idx="238">
                  <c:v>1.4398978470543611</c:v>
                </c:pt>
                <c:pt idx="239">
                  <c:v>1.4385652880877393</c:v>
                </c:pt>
                <c:pt idx="240">
                  <c:v>1.4372566591656502</c:v>
                </c:pt>
                <c:pt idx="241">
                  <c:v>1.4359715948164395</c:v>
                </c:pt>
                <c:pt idx="242">
                  <c:v>1.434709729568455</c:v>
                </c:pt>
                <c:pt idx="243">
                  <c:v>1.4334706979500405</c:v>
                </c:pt>
                <c:pt idx="244">
                  <c:v>1.4322541344895441</c:v>
                </c:pt>
                <c:pt idx="245">
                  <c:v>1.431059673715311</c:v>
                </c:pt>
                <c:pt idx="246">
                  <c:v>1.4298869501556883</c:v>
                </c:pt>
                <c:pt idx="247">
                  <c:v>1.4287355983390211</c:v>
                </c:pt>
                <c:pt idx="248">
                  <c:v>1.4276052527936558</c:v>
                </c:pt>
                <c:pt idx="249">
                  <c:v>1.4264955480479398</c:v>
                </c:pt>
                <c:pt idx="250">
                  <c:v>1.425406118630218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343-47A4-8D22-BBFA6FC8E4B0}"/>
            </c:ext>
          </c:extLst>
        </c:ser>
        <c:ser>
          <c:idx val="3"/>
          <c:order val="3"/>
          <c:tx>
            <c:v>Mitigate to below 1.5℃ (13 GtCO2eq/year)</c:v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analys'!$C$61:$IS$61</c:f>
              <c:numCache>
                <c:formatCode>0.00_);[Red]\(0.00\)</c:formatCode>
                <c:ptCount val="251"/>
                <c:pt idx="176">
                  <c:v>1.3286215802805033</c:v>
                </c:pt>
                <c:pt idx="177">
                  <c:v>1.3529361509424163</c:v>
                </c:pt>
                <c:pt idx="178">
                  <c:v>1.3760906295004749</c:v>
                </c:pt>
                <c:pt idx="179">
                  <c:v>1.3980184447469419</c:v>
                </c:pt>
                <c:pt idx="180">
                  <c:v>1.418652242874481</c:v>
                </c:pt>
                <c:pt idx="181">
                  <c:v>1.4379238969087003</c:v>
                </c:pt>
                <c:pt idx="182">
                  <c:v>1.4557645161406951</c:v>
                </c:pt>
                <c:pt idx="183">
                  <c:v>1.4721044555595917</c:v>
                </c:pt>
                <c:pt idx="184">
                  <c:v>1.4868733252850883</c:v>
                </c:pt>
                <c:pt idx="185">
                  <c:v>1.4999999999999998</c:v>
                </c:pt>
                <c:pt idx="186">
                  <c:v>1.4974752915639122</c:v>
                </c:pt>
                <c:pt idx="187">
                  <c:v>1.4890191121404994</c:v>
                </c:pt>
                <c:pt idx="188">
                  <c:v>1.4806058672876159</c:v>
                </c:pt>
                <c:pt idx="189">
                  <c:v>1.4722351915336092</c:v>
                </c:pt>
                <c:pt idx="190">
                  <c:v>1.4639067194068249</c:v>
                </c:pt>
                <c:pt idx="191">
                  <c:v>1.4556200854356101</c:v>
                </c:pt>
                <c:pt idx="192">
                  <c:v>1.4473749241483094</c:v>
                </c:pt>
                <c:pt idx="193">
                  <c:v>1.4391708700732704</c:v>
                </c:pt>
                <c:pt idx="194">
                  <c:v>1.4310075577388379</c:v>
                </c:pt>
                <c:pt idx="195">
                  <c:v>1.4228846216733604</c:v>
                </c:pt>
                <c:pt idx="196">
                  <c:v>1.4148016964051817</c:v>
                </c:pt>
                <c:pt idx="197">
                  <c:v>1.4067584164626499</c:v>
                </c:pt>
                <c:pt idx="198">
                  <c:v>1.3987544163741092</c:v>
                </c:pt>
                <c:pt idx="199">
                  <c:v>1.3907893306679076</c:v>
                </c:pt>
                <c:pt idx="200">
                  <c:v>1.3828627938723901</c:v>
                </c:pt>
                <c:pt idx="201">
                  <c:v>1.3749744405159039</c:v>
                </c:pt>
                <c:pt idx="202">
                  <c:v>1.3671239051267943</c:v>
                </c:pt>
                <c:pt idx="203">
                  <c:v>1.3593108222334078</c:v>
                </c:pt>
                <c:pt idx="204">
                  <c:v>1.3515348263640914</c:v>
                </c:pt>
                <c:pt idx="205">
                  <c:v>1.34379555204719</c:v>
                </c:pt>
                <c:pt idx="206">
                  <c:v>1.336092633811051</c:v>
                </c:pt>
                <c:pt idx="207">
                  <c:v>1.3284257061840197</c:v>
                </c:pt>
                <c:pt idx="208">
                  <c:v>1.3207944036944423</c:v>
                </c:pt>
                <c:pt idx="209">
                  <c:v>1.3131983608706654</c:v>
                </c:pt>
                <c:pt idx="210">
                  <c:v>1.3056372122410351</c:v>
                </c:pt>
                <c:pt idx="211">
                  <c:v>1.2981105923338978</c:v>
                </c:pt>
                <c:pt idx="212">
                  <c:v>1.2906181356775999</c:v>
                </c:pt>
                <c:pt idx="213">
                  <c:v>1.2831594768004864</c:v>
                </c:pt>
                <c:pt idx="214">
                  <c:v>1.2757342502309053</c:v>
                </c:pt>
                <c:pt idx="215">
                  <c:v>1.2683420904972011</c:v>
                </c:pt>
                <c:pt idx="216">
                  <c:v>1.2609826321277207</c:v>
                </c:pt>
                <c:pt idx="217">
                  <c:v>1.2536555096508106</c:v>
                </c:pt>
                <c:pt idx="218">
                  <c:v>1.2463603575948166</c:v>
                </c:pt>
                <c:pt idx="219">
                  <c:v>1.2390968104880844</c:v>
                </c:pt>
                <c:pt idx="220">
                  <c:v>1.2318645028589617</c:v>
                </c:pt>
                <c:pt idx="221">
                  <c:v>1.2246630692357936</c:v>
                </c:pt>
                <c:pt idx="222">
                  <c:v>1.2174921441469264</c:v>
                </c:pt>
                <c:pt idx="223">
                  <c:v>1.2103513621207067</c:v>
                </c:pt>
                <c:pt idx="224">
                  <c:v>1.2032403576854798</c:v>
                </c:pt>
                <c:pt idx="225">
                  <c:v>1.1961587653695931</c:v>
                </c:pt>
                <c:pt idx="226">
                  <c:v>1.1891062197013922</c:v>
                </c:pt>
                <c:pt idx="227">
                  <c:v>1.1820823552092234</c:v>
                </c:pt>
                <c:pt idx="228">
                  <c:v>1.1750868064214322</c:v>
                </c:pt>
                <c:pt idx="229">
                  <c:v>1.168119207866366</c:v>
                </c:pt>
                <c:pt idx="230">
                  <c:v>1.1611791940723704</c:v>
                </c:pt>
                <c:pt idx="231">
                  <c:v>1.1542663995677915</c:v>
                </c:pt>
                <c:pt idx="232">
                  <c:v>1.147380458880976</c:v>
                </c:pt>
                <c:pt idx="233">
                  <c:v>1.1405210065402691</c:v>
                </c:pt>
                <c:pt idx="234">
                  <c:v>1.1336876770740183</c:v>
                </c:pt>
                <c:pt idx="235">
                  <c:v>1.1268801050105679</c:v>
                </c:pt>
                <c:pt idx="236">
                  <c:v>1.1200979248782663</c:v>
                </c:pt>
                <c:pt idx="237">
                  <c:v>1.113340771205459</c:v>
                </c:pt>
                <c:pt idx="238">
                  <c:v>1.1066082785204912</c:v>
                </c:pt>
                <c:pt idx="239">
                  <c:v>1.0999000813517101</c:v>
                </c:pt>
                <c:pt idx="240">
                  <c:v>1.0932158142274622</c:v>
                </c:pt>
                <c:pt idx="241">
                  <c:v>1.0865551116760923</c:v>
                </c:pt>
                <c:pt idx="242">
                  <c:v>1.0799176082259485</c:v>
                </c:pt>
                <c:pt idx="243">
                  <c:v>1.0733029384053747</c:v>
                </c:pt>
                <c:pt idx="244">
                  <c:v>1.0667107367427191</c:v>
                </c:pt>
                <c:pt idx="245">
                  <c:v>1.0601406377663267</c:v>
                </c:pt>
                <c:pt idx="246">
                  <c:v>1.0535922760045449</c:v>
                </c:pt>
                <c:pt idx="247">
                  <c:v>1.0470652859857184</c:v>
                </c:pt>
                <c:pt idx="248">
                  <c:v>1.040559302238194</c:v>
                </c:pt>
                <c:pt idx="249">
                  <c:v>1.0340739592903188</c:v>
                </c:pt>
                <c:pt idx="250">
                  <c:v>1.0276088916704378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343-47A4-8D22-BBFA6FC8E4B0}"/>
            </c:ext>
          </c:extLst>
        </c:ser>
        <c:ser>
          <c:idx val="4"/>
          <c:order val="4"/>
          <c:tx>
            <c:v>Return to the 1960s with CDR (33 GtCO2eq/year)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'Global warning numerical analys'!$C$2:$IS$2</c:f>
              <c:numCache>
                <c:formatCode>General</c:formatCode>
                <c:ptCount val="251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  <c:pt idx="177">
                  <c:v>2027</c:v>
                </c:pt>
                <c:pt idx="178">
                  <c:v>2028</c:v>
                </c:pt>
                <c:pt idx="179">
                  <c:v>2029</c:v>
                </c:pt>
                <c:pt idx="180">
                  <c:v>2030</c:v>
                </c:pt>
                <c:pt idx="181">
                  <c:v>2031</c:v>
                </c:pt>
                <c:pt idx="182">
                  <c:v>2032</c:v>
                </c:pt>
                <c:pt idx="183">
                  <c:v>2033</c:v>
                </c:pt>
                <c:pt idx="184">
                  <c:v>2034</c:v>
                </c:pt>
                <c:pt idx="185">
                  <c:v>2035</c:v>
                </c:pt>
                <c:pt idx="186">
                  <c:v>2036</c:v>
                </c:pt>
                <c:pt idx="187">
                  <c:v>2037</c:v>
                </c:pt>
                <c:pt idx="188">
                  <c:v>2038</c:v>
                </c:pt>
                <c:pt idx="189">
                  <c:v>2039</c:v>
                </c:pt>
                <c:pt idx="190">
                  <c:v>2040</c:v>
                </c:pt>
                <c:pt idx="191">
                  <c:v>2041</c:v>
                </c:pt>
                <c:pt idx="192">
                  <c:v>2042</c:v>
                </c:pt>
                <c:pt idx="193">
                  <c:v>2043</c:v>
                </c:pt>
                <c:pt idx="194">
                  <c:v>2044</c:v>
                </c:pt>
                <c:pt idx="195">
                  <c:v>2045</c:v>
                </c:pt>
                <c:pt idx="196">
                  <c:v>2046</c:v>
                </c:pt>
                <c:pt idx="197">
                  <c:v>2047</c:v>
                </c:pt>
                <c:pt idx="198">
                  <c:v>2048</c:v>
                </c:pt>
                <c:pt idx="199">
                  <c:v>2049</c:v>
                </c:pt>
                <c:pt idx="200">
                  <c:v>2050</c:v>
                </c:pt>
                <c:pt idx="201">
                  <c:v>2051</c:v>
                </c:pt>
                <c:pt idx="202">
                  <c:v>2052</c:v>
                </c:pt>
                <c:pt idx="203">
                  <c:v>2053</c:v>
                </c:pt>
                <c:pt idx="204">
                  <c:v>2054</c:v>
                </c:pt>
                <c:pt idx="205">
                  <c:v>2055</c:v>
                </c:pt>
                <c:pt idx="206">
                  <c:v>2056</c:v>
                </c:pt>
                <c:pt idx="207">
                  <c:v>2057</c:v>
                </c:pt>
                <c:pt idx="208">
                  <c:v>2058</c:v>
                </c:pt>
                <c:pt idx="209">
                  <c:v>2059</c:v>
                </c:pt>
                <c:pt idx="210">
                  <c:v>2060</c:v>
                </c:pt>
                <c:pt idx="211">
                  <c:v>2061</c:v>
                </c:pt>
                <c:pt idx="212">
                  <c:v>2062</c:v>
                </c:pt>
                <c:pt idx="213">
                  <c:v>2063</c:v>
                </c:pt>
                <c:pt idx="214">
                  <c:v>2064</c:v>
                </c:pt>
                <c:pt idx="215">
                  <c:v>2065</c:v>
                </c:pt>
                <c:pt idx="216">
                  <c:v>2066</c:v>
                </c:pt>
                <c:pt idx="217">
                  <c:v>2067</c:v>
                </c:pt>
                <c:pt idx="218">
                  <c:v>2068</c:v>
                </c:pt>
                <c:pt idx="219">
                  <c:v>2069</c:v>
                </c:pt>
                <c:pt idx="220">
                  <c:v>2070</c:v>
                </c:pt>
                <c:pt idx="221">
                  <c:v>2071</c:v>
                </c:pt>
                <c:pt idx="222">
                  <c:v>2072</c:v>
                </c:pt>
                <c:pt idx="223">
                  <c:v>2073</c:v>
                </c:pt>
                <c:pt idx="224">
                  <c:v>2074</c:v>
                </c:pt>
                <c:pt idx="225">
                  <c:v>2075</c:v>
                </c:pt>
                <c:pt idx="226">
                  <c:v>2076</c:v>
                </c:pt>
                <c:pt idx="227">
                  <c:v>2077</c:v>
                </c:pt>
                <c:pt idx="228">
                  <c:v>2078</c:v>
                </c:pt>
                <c:pt idx="229">
                  <c:v>2079</c:v>
                </c:pt>
                <c:pt idx="230">
                  <c:v>2080</c:v>
                </c:pt>
                <c:pt idx="231">
                  <c:v>2081</c:v>
                </c:pt>
                <c:pt idx="232">
                  <c:v>2082</c:v>
                </c:pt>
                <c:pt idx="233">
                  <c:v>2083</c:v>
                </c:pt>
                <c:pt idx="234">
                  <c:v>2084</c:v>
                </c:pt>
                <c:pt idx="235">
                  <c:v>2085</c:v>
                </c:pt>
                <c:pt idx="236">
                  <c:v>2086</c:v>
                </c:pt>
                <c:pt idx="237">
                  <c:v>2087</c:v>
                </c:pt>
                <c:pt idx="238">
                  <c:v>2088</c:v>
                </c:pt>
                <c:pt idx="239">
                  <c:v>2089</c:v>
                </c:pt>
                <c:pt idx="240">
                  <c:v>2090</c:v>
                </c:pt>
                <c:pt idx="241">
                  <c:v>2091</c:v>
                </c:pt>
                <c:pt idx="242">
                  <c:v>2092</c:v>
                </c:pt>
                <c:pt idx="243">
                  <c:v>2093</c:v>
                </c:pt>
                <c:pt idx="244">
                  <c:v>2094</c:v>
                </c:pt>
                <c:pt idx="245">
                  <c:v>2095</c:v>
                </c:pt>
                <c:pt idx="246">
                  <c:v>2096</c:v>
                </c:pt>
                <c:pt idx="247">
                  <c:v>2097</c:v>
                </c:pt>
                <c:pt idx="248">
                  <c:v>2098</c:v>
                </c:pt>
                <c:pt idx="249">
                  <c:v>2099</c:v>
                </c:pt>
                <c:pt idx="250">
                  <c:v>2100</c:v>
                </c:pt>
              </c:numCache>
            </c:numRef>
          </c:cat>
          <c:val>
            <c:numRef>
              <c:f>'Global warning numerical analys'!$C$63:$IS$63</c:f>
              <c:numCache>
                <c:formatCode>0.00_);[Red]\(0.00\)</c:formatCode>
                <c:ptCount val="251"/>
                <c:pt idx="176">
                  <c:v>1.3286215802805033</c:v>
                </c:pt>
                <c:pt idx="177">
                  <c:v>1.3451402992986803</c:v>
                </c:pt>
                <c:pt idx="178">
                  <c:v>1.3603275888142397</c:v>
                </c:pt>
                <c:pt idx="179">
                  <c:v>1.3741168776194437</c:v>
                </c:pt>
                <c:pt idx="180">
                  <c:v>1.3864408119069564</c:v>
                </c:pt>
                <c:pt idx="181">
                  <c:v>1.3972312647023861</c:v>
                </c:pt>
                <c:pt idx="182">
                  <c:v>1.4064193452968279</c:v>
                </c:pt>
                <c:pt idx="183">
                  <c:v>1.4139354086794078</c:v>
                </c:pt>
                <c:pt idx="184">
                  <c:v>1.4197090649698243</c:v>
                </c:pt>
                <c:pt idx="185">
                  <c:v>1.4236691888508926</c:v>
                </c:pt>
                <c:pt idx="186">
                  <c:v>1.4126632791760154</c:v>
                </c:pt>
                <c:pt idx="187">
                  <c:v>1.395725898513813</c:v>
                </c:pt>
                <c:pt idx="188">
                  <c:v>1.3788314524221399</c:v>
                </c:pt>
                <c:pt idx="189">
                  <c:v>1.3619795754293433</c:v>
                </c:pt>
                <c:pt idx="190">
                  <c:v>1.3451699020637693</c:v>
                </c:pt>
                <c:pt idx="191">
                  <c:v>1.3284020668537646</c:v>
                </c:pt>
                <c:pt idx="192">
                  <c:v>1.3116757043276741</c:v>
                </c:pt>
                <c:pt idx="193">
                  <c:v>1.2949904490138457</c:v>
                </c:pt>
                <c:pt idx="194">
                  <c:v>1.2783459354406237</c:v>
                </c:pt>
                <c:pt idx="195">
                  <c:v>1.2617417981363561</c:v>
                </c:pt>
                <c:pt idx="196">
                  <c:v>1.2451776716293881</c:v>
                </c:pt>
                <c:pt idx="197">
                  <c:v>1.2286531904480662</c:v>
                </c:pt>
                <c:pt idx="198">
                  <c:v>1.2121679891207362</c:v>
                </c:pt>
                <c:pt idx="199">
                  <c:v>1.1957217021757447</c:v>
                </c:pt>
                <c:pt idx="200">
                  <c:v>1.1793139641414374</c:v>
                </c:pt>
                <c:pt idx="201">
                  <c:v>1.1629444095461616</c:v>
                </c:pt>
                <c:pt idx="202">
                  <c:v>1.1466126729182624</c:v>
                </c:pt>
                <c:pt idx="203">
                  <c:v>1.1303183887860864</c:v>
                </c:pt>
                <c:pt idx="204">
                  <c:v>1.1140611916779801</c:v>
                </c:pt>
                <c:pt idx="205">
                  <c:v>1.097840716122289</c:v>
                </c:pt>
                <c:pt idx="206">
                  <c:v>1.0816565966473604</c:v>
                </c:pt>
                <c:pt idx="207">
                  <c:v>1.0655084677815392</c:v>
                </c:pt>
                <c:pt idx="208">
                  <c:v>1.0493959640531723</c:v>
                </c:pt>
                <c:pt idx="209">
                  <c:v>1.0333187199906055</c:v>
                </c:pt>
                <c:pt idx="210">
                  <c:v>1.0172763701221859</c:v>
                </c:pt>
                <c:pt idx="211">
                  <c:v>1.0012685489762587</c:v>
                </c:pt>
                <c:pt idx="212">
                  <c:v>0.98529489108117063</c:v>
                </c:pt>
                <c:pt idx="213">
                  <c:v>0.96935503096526798</c:v>
                </c:pt>
                <c:pt idx="214">
                  <c:v>0.95344860315689683</c:v>
                </c:pt>
                <c:pt idx="215">
                  <c:v>0.93757524218440313</c:v>
                </c:pt>
                <c:pt idx="216">
                  <c:v>0.92173458257613294</c:v>
                </c:pt>
                <c:pt idx="217">
                  <c:v>0.9059262588604331</c:v>
                </c:pt>
                <c:pt idx="218">
                  <c:v>0.89014990556564921</c:v>
                </c:pt>
                <c:pt idx="219">
                  <c:v>0.87440515722012768</c:v>
                </c:pt>
                <c:pt idx="220">
                  <c:v>0.85869164835221523</c:v>
                </c:pt>
                <c:pt idx="221">
                  <c:v>0.84300901349025747</c:v>
                </c:pt>
                <c:pt idx="222">
                  <c:v>0.82735688716260058</c:v>
                </c:pt>
                <c:pt idx="223">
                  <c:v>0.81173490389759106</c:v>
                </c:pt>
                <c:pt idx="224">
                  <c:v>0.79614269822357453</c:v>
                </c:pt>
                <c:pt idx="225">
                  <c:v>0.78057990466889815</c:v>
                </c:pt>
                <c:pt idx="226">
                  <c:v>0.76504615776190743</c:v>
                </c:pt>
                <c:pt idx="227">
                  <c:v>0.74954109203094899</c:v>
                </c:pt>
                <c:pt idx="228">
                  <c:v>0.73406434200436821</c:v>
                </c:pt>
                <c:pt idx="229">
                  <c:v>0.71861554221051249</c:v>
                </c:pt>
                <c:pt idx="230">
                  <c:v>0.70319432717772712</c:v>
                </c:pt>
                <c:pt idx="231">
                  <c:v>0.68780033143435837</c:v>
                </c:pt>
                <c:pt idx="232">
                  <c:v>0.67243318950875297</c:v>
                </c:pt>
                <c:pt idx="233">
                  <c:v>0.65709253592925654</c:v>
                </c:pt>
                <c:pt idx="234">
                  <c:v>0.64177800522421591</c:v>
                </c:pt>
                <c:pt idx="235">
                  <c:v>0.62648923192197603</c:v>
                </c:pt>
                <c:pt idx="236">
                  <c:v>0.61122585055088485</c:v>
                </c:pt>
                <c:pt idx="237">
                  <c:v>0.59598749563928777</c:v>
                </c:pt>
                <c:pt idx="238">
                  <c:v>0.58077380171553039</c:v>
                </c:pt>
                <c:pt idx="239">
                  <c:v>0.56558440330795967</c:v>
                </c:pt>
                <c:pt idx="240">
                  <c:v>0.55041893494492178</c:v>
                </c:pt>
                <c:pt idx="241">
                  <c:v>0.53527703115476211</c:v>
                </c:pt>
                <c:pt idx="242">
                  <c:v>0.5201583264658286</c:v>
                </c:pt>
                <c:pt idx="243">
                  <c:v>0.50506245540646544</c:v>
                </c:pt>
                <c:pt idx="244">
                  <c:v>0.48998905250501995</c:v>
                </c:pt>
                <c:pt idx="245">
                  <c:v>0.47493775228983798</c:v>
                </c:pt>
                <c:pt idx="246">
                  <c:v>0.4599081892892663</c:v>
                </c:pt>
                <c:pt idx="247">
                  <c:v>0.44489999803165031</c:v>
                </c:pt>
                <c:pt idx="248">
                  <c:v>0.42991281304533624</c:v>
                </c:pt>
                <c:pt idx="249">
                  <c:v>0.41494626885867136</c:v>
                </c:pt>
                <c:pt idx="250">
                  <c:v>0.40000000000000063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343-47A4-8D22-BBFA6FC8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716224"/>
        <c:axId val="667714304"/>
      </c:lineChart>
      <c:dateAx>
        <c:axId val="667716224"/>
        <c:scaling>
          <c:orientation val="minMax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67714304"/>
        <c:crosses val="autoZero"/>
        <c:auto val="0"/>
        <c:lblOffset val="100"/>
        <c:baseTimeUnit val="days"/>
        <c:majorUnit val="25"/>
        <c:majorTimeUnit val="days"/>
      </c:dateAx>
      <c:valAx>
        <c:axId val="667714304"/>
        <c:scaling>
          <c:orientation val="minMax"/>
          <c:max val="3"/>
          <c:min val="-0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Temp rise from 1850</a:t>
                </a:r>
                <a:r>
                  <a:rPr lang="ja-JP"/>
                  <a:t>－</a:t>
                </a:r>
                <a:r>
                  <a:rPr lang="en-US"/>
                  <a:t>1900 (</a:t>
                </a:r>
                <a:r>
                  <a:rPr lang="ja-JP"/>
                  <a:t>℃</a:t>
                </a:r>
                <a:r>
                  <a:rPr lang="en-US"/>
                  <a:t>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"/>
              <c:y val="0.1444992741569435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66771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16510608189283882"/>
          <c:y val="9.2770878534850859E-2"/>
          <c:w val="0.50119232522589041"/>
          <c:h val="0.23413118079422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438751494091403E-2"/>
          <c:y val="4.3715841206906733E-2"/>
          <c:w val="0.88026234396756753"/>
          <c:h val="0.80834509195022164"/>
        </c:manualLayout>
      </c:layout>
      <c:scatterChart>
        <c:scatterStyle val="lineMarker"/>
        <c:varyColors val="0"/>
        <c:ser>
          <c:idx val="0"/>
          <c:order val="0"/>
          <c:tx>
            <c:v>Actual surface temperature rise relative to 1850-1900</c:v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analys'!$C$2:$FW$2</c:f>
              <c:numCache>
                <c:formatCode>General</c:formatCode>
                <c:ptCount val="177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  <c:pt idx="176">
                  <c:v>2026</c:v>
                </c:pt>
              </c:numCache>
            </c:numRef>
          </c:xVal>
          <c:yVal>
            <c:numRef>
              <c:f>'Global warning numerical analys'!$C$38:$FU$38</c:f>
              <c:numCache>
                <c:formatCode>General</c:formatCode>
                <c:ptCount val="175"/>
                <c:pt idx="0">
                  <c:v>-5.4086764359999928E-2</c:v>
                </c:pt>
                <c:pt idx="1">
                  <c:v>0.13027483564000009</c:v>
                </c:pt>
                <c:pt idx="2">
                  <c:v>0.13422556564000007</c:v>
                </c:pt>
                <c:pt idx="3">
                  <c:v>9.3270185640000058E-2</c:v>
                </c:pt>
                <c:pt idx="4">
                  <c:v>7.2103805640000074E-2</c:v>
                </c:pt>
                <c:pt idx="5">
                  <c:v>6.6707885640000075E-2</c:v>
                </c:pt>
                <c:pt idx="6">
                  <c:v>4.3270915640000074E-2</c:v>
                </c:pt>
                <c:pt idx="7">
                  <c:v>-0.10360541435999993</c:v>
                </c:pt>
                <c:pt idx="8">
                  <c:v>-2.514106435999991E-2</c:v>
                </c:pt>
                <c:pt idx="9">
                  <c:v>8.2359465640000074E-2</c:v>
                </c:pt>
                <c:pt idx="10">
                  <c:v>-2.6540544359999918E-2</c:v>
                </c:pt>
                <c:pt idx="11">
                  <c:v>-6.5488304359999916E-2</c:v>
                </c:pt>
                <c:pt idx="12">
                  <c:v>-0.17274476435999991</c:v>
                </c:pt>
                <c:pt idx="13">
                  <c:v>1.9380575640000064E-2</c:v>
                </c:pt>
                <c:pt idx="14">
                  <c:v>-0.1018404343599999</c:v>
                </c:pt>
                <c:pt idx="15">
                  <c:v>3.1143315640000058E-2</c:v>
                </c:pt>
                <c:pt idx="16">
                  <c:v>2.2337135640000061E-2</c:v>
                </c:pt>
                <c:pt idx="17">
                  <c:v>6.6305156400000564E-3</c:v>
                </c:pt>
                <c:pt idx="18">
                  <c:v>1.17974956400001E-2</c:v>
                </c:pt>
                <c:pt idx="19">
                  <c:v>4.7032685640000071E-2</c:v>
                </c:pt>
                <c:pt idx="20">
                  <c:v>3.569710564000006E-2</c:v>
                </c:pt>
                <c:pt idx="21">
                  <c:v>-4.938124359999907E-3</c:v>
                </c:pt>
                <c:pt idx="22">
                  <c:v>3.5514055640000097E-2</c:v>
                </c:pt>
                <c:pt idx="23">
                  <c:v>2.2327735640000068E-2</c:v>
                </c:pt>
                <c:pt idx="24">
                  <c:v>-9.6265643599999229E-3</c:v>
                </c:pt>
                <c:pt idx="25">
                  <c:v>-1.2001304359999909E-2</c:v>
                </c:pt>
                <c:pt idx="26">
                  <c:v>-6.0485264359999902E-2</c:v>
                </c:pt>
                <c:pt idx="27">
                  <c:v>0.26251579564000005</c:v>
                </c:pt>
                <c:pt idx="28">
                  <c:v>0.35230944364000011</c:v>
                </c:pt>
                <c:pt idx="29">
                  <c:v>5.9990315640000069E-2</c:v>
                </c:pt>
                <c:pt idx="30">
                  <c:v>4.7792585640000107E-2</c:v>
                </c:pt>
                <c:pt idx="31">
                  <c:v>0.13137911564000007</c:v>
                </c:pt>
                <c:pt idx="32">
                  <c:v>6.809455564000011E-2</c:v>
                </c:pt>
                <c:pt idx="33">
                  <c:v>1.7150235640000067E-2</c:v>
                </c:pt>
                <c:pt idx="34">
                  <c:v>-0.12869542435999992</c:v>
                </c:pt>
                <c:pt idx="35">
                  <c:v>-0.1074989443599999</c:v>
                </c:pt>
                <c:pt idx="36">
                  <c:v>-5.7278984359999896E-2</c:v>
                </c:pt>
                <c:pt idx="37">
                  <c:v>-0.13516112435999994</c:v>
                </c:pt>
                <c:pt idx="38">
                  <c:v>-1.5754254359999942E-2</c:v>
                </c:pt>
                <c:pt idx="39">
                  <c:v>0.11372907564000009</c:v>
                </c:pt>
                <c:pt idx="40">
                  <c:v>-0.14323353435999991</c:v>
                </c:pt>
                <c:pt idx="41">
                  <c:v>-3.7690304359999927E-2</c:v>
                </c:pt>
                <c:pt idx="42">
                  <c:v>-0.14393386435999994</c:v>
                </c:pt>
                <c:pt idx="43">
                  <c:v>-0.13099458435999994</c:v>
                </c:pt>
                <c:pt idx="44">
                  <c:v>-0.12013929435999993</c:v>
                </c:pt>
                <c:pt idx="45">
                  <c:v>-8.512696435999989E-2</c:v>
                </c:pt>
                <c:pt idx="46">
                  <c:v>7.9617355640000109E-2</c:v>
                </c:pt>
                <c:pt idx="47">
                  <c:v>0.10382446564000009</c:v>
                </c:pt>
                <c:pt idx="48">
                  <c:v>-0.12216749435999991</c:v>
                </c:pt>
                <c:pt idx="49">
                  <c:v>8.1909956400000872E-3</c:v>
                </c:pt>
                <c:pt idx="50">
                  <c:v>0.12913073564000008</c:v>
                </c:pt>
                <c:pt idx="51">
                  <c:v>7.0214395640000093E-2</c:v>
                </c:pt>
                <c:pt idx="52">
                  <c:v>-7.5331894359999929E-2</c:v>
                </c:pt>
                <c:pt idx="53">
                  <c:v>-0.16966246435999993</c:v>
                </c:pt>
                <c:pt idx="54">
                  <c:v>-0.23388641435999996</c:v>
                </c:pt>
                <c:pt idx="55">
                  <c:v>-4.4168584359999929E-2</c:v>
                </c:pt>
                <c:pt idx="56">
                  <c:v>4.4515855640000102E-2</c:v>
                </c:pt>
                <c:pt idx="57">
                  <c:v>-0.14045166435999995</c:v>
                </c:pt>
                <c:pt idx="58">
                  <c:v>-0.15019506435999991</c:v>
                </c:pt>
                <c:pt idx="59">
                  <c:v>-0.17206251435999992</c:v>
                </c:pt>
                <c:pt idx="60">
                  <c:v>-0.16728486435999995</c:v>
                </c:pt>
                <c:pt idx="61">
                  <c:v>-0.17545436435999989</c:v>
                </c:pt>
                <c:pt idx="62">
                  <c:v>-0.11191400435999993</c:v>
                </c:pt>
                <c:pt idx="63">
                  <c:v>-0.10338646435999993</c:v>
                </c:pt>
                <c:pt idx="64">
                  <c:v>0.1011880656400001</c:v>
                </c:pt>
                <c:pt idx="65">
                  <c:v>0.17195244564000009</c:v>
                </c:pt>
                <c:pt idx="66">
                  <c:v>-5.6398504359999935E-2</c:v>
                </c:pt>
                <c:pt idx="67">
                  <c:v>-0.17919506435999993</c:v>
                </c:pt>
                <c:pt idx="68">
                  <c:v>-6.073946435999994E-2</c:v>
                </c:pt>
                <c:pt idx="69">
                  <c:v>3.8335565640000069E-2</c:v>
                </c:pt>
                <c:pt idx="70">
                  <c:v>6.5269565640000082E-2</c:v>
                </c:pt>
                <c:pt idx="71">
                  <c:v>0.12318028564000008</c:v>
                </c:pt>
                <c:pt idx="72">
                  <c:v>2.4610935640000109E-2</c:v>
                </c:pt>
                <c:pt idx="73">
                  <c:v>4.5942755640000055E-2</c:v>
                </c:pt>
                <c:pt idx="74">
                  <c:v>5.1822935640000067E-2</c:v>
                </c:pt>
                <c:pt idx="75">
                  <c:v>8.1482655640000068E-2</c:v>
                </c:pt>
                <c:pt idx="76">
                  <c:v>0.24106963564000009</c:v>
                </c:pt>
                <c:pt idx="77">
                  <c:v>0.13451103564000008</c:v>
                </c:pt>
                <c:pt idx="78">
                  <c:v>0.15715882564000008</c:v>
                </c:pt>
                <c:pt idx="79">
                  <c:v>-2.8818394359999944E-2</c:v>
                </c:pt>
                <c:pt idx="80">
                  <c:v>0.18681921564000009</c:v>
                </c:pt>
                <c:pt idx="81">
                  <c:v>0.26022696064000006</c:v>
                </c:pt>
                <c:pt idx="82">
                  <c:v>0.21816292564000009</c:v>
                </c:pt>
                <c:pt idx="83">
                  <c:v>4.1280215640000062E-2</c:v>
                </c:pt>
                <c:pt idx="84">
                  <c:v>0.18928778564000009</c:v>
                </c:pt>
                <c:pt idx="85">
                  <c:v>0.15756540564000007</c:v>
                </c:pt>
                <c:pt idx="86">
                  <c:v>0.19410369564000007</c:v>
                </c:pt>
                <c:pt idx="87">
                  <c:v>0.34442568864000006</c:v>
                </c:pt>
                <c:pt idx="88">
                  <c:v>0.35142389864000007</c:v>
                </c:pt>
                <c:pt idx="89">
                  <c:v>0.32282743164000011</c:v>
                </c:pt>
                <c:pt idx="90">
                  <c:v>0.43956045564000007</c:v>
                </c:pt>
                <c:pt idx="91">
                  <c:v>0.40175393564000006</c:v>
                </c:pt>
                <c:pt idx="92">
                  <c:v>0.3650307033400001</c:v>
                </c:pt>
                <c:pt idx="93">
                  <c:v>0.37004621794000009</c:v>
                </c:pt>
                <c:pt idx="94">
                  <c:v>0.5077297756400001</c:v>
                </c:pt>
                <c:pt idx="95">
                  <c:v>0.40671298964000008</c:v>
                </c:pt>
                <c:pt idx="96">
                  <c:v>0.2448100256400001</c:v>
                </c:pt>
                <c:pt idx="97">
                  <c:v>0.27241902564000009</c:v>
                </c:pt>
                <c:pt idx="98">
                  <c:v>0.23896336564000009</c:v>
                </c:pt>
                <c:pt idx="99">
                  <c:v>0.21982240564000008</c:v>
                </c:pt>
                <c:pt idx="100">
                  <c:v>0.13700283564000007</c:v>
                </c:pt>
                <c:pt idx="101">
                  <c:v>0.30247067564000008</c:v>
                </c:pt>
                <c:pt idx="102">
                  <c:v>0.37897918364000011</c:v>
                </c:pt>
                <c:pt idx="103">
                  <c:v>0.44125538564000011</c:v>
                </c:pt>
                <c:pt idx="104">
                  <c:v>0.24687440564000007</c:v>
                </c:pt>
                <c:pt idx="105">
                  <c:v>0.16631469564000009</c:v>
                </c:pt>
                <c:pt idx="106">
                  <c:v>0.10045901564000009</c:v>
                </c:pt>
                <c:pt idx="107">
                  <c:v>0.32828972064000006</c:v>
                </c:pt>
                <c:pt idx="108">
                  <c:v>0.34599207264000009</c:v>
                </c:pt>
                <c:pt idx="109">
                  <c:v>0.3156198226400001</c:v>
                </c:pt>
                <c:pt idx="110">
                  <c:v>0.24816505564000008</c:v>
                </c:pt>
                <c:pt idx="111">
                  <c:v>0.34362486664000008</c:v>
                </c:pt>
                <c:pt idx="112">
                  <c:v>0.29958191564000008</c:v>
                </c:pt>
                <c:pt idx="113">
                  <c:v>0.32681402164000006</c:v>
                </c:pt>
                <c:pt idx="114">
                  <c:v>5.776310564000009E-2</c:v>
                </c:pt>
                <c:pt idx="115">
                  <c:v>0.15920415564000009</c:v>
                </c:pt>
                <c:pt idx="116">
                  <c:v>0.21472703564000009</c:v>
                </c:pt>
                <c:pt idx="117">
                  <c:v>0.24608534164000007</c:v>
                </c:pt>
                <c:pt idx="118">
                  <c:v>0.19497707564000008</c:v>
                </c:pt>
                <c:pt idx="119">
                  <c:v>0.33223839564000007</c:v>
                </c:pt>
                <c:pt idx="120">
                  <c:v>0.2785605556400001</c:v>
                </c:pt>
                <c:pt idx="121">
                  <c:v>0.15773558564000009</c:v>
                </c:pt>
                <c:pt idx="122">
                  <c:v>0.26983332564000007</c:v>
                </c:pt>
                <c:pt idx="123">
                  <c:v>0.4135747956400001</c:v>
                </c:pt>
                <c:pt idx="124">
                  <c:v>0.19109806564000009</c:v>
                </c:pt>
                <c:pt idx="125">
                  <c:v>0.25287042164000006</c:v>
                </c:pt>
                <c:pt idx="126">
                  <c:v>0.14778773564000008</c:v>
                </c:pt>
                <c:pt idx="127">
                  <c:v>0.46671313564000005</c:v>
                </c:pt>
                <c:pt idx="128">
                  <c:v>0.3688806072400001</c:v>
                </c:pt>
                <c:pt idx="129">
                  <c:v>0.45448277564000006</c:v>
                </c:pt>
                <c:pt idx="130">
                  <c:v>0.55969667564000014</c:v>
                </c:pt>
                <c:pt idx="131">
                  <c:v>0.61363667564000002</c:v>
                </c:pt>
                <c:pt idx="132">
                  <c:v>0.39789291764000007</c:v>
                </c:pt>
                <c:pt idx="133">
                  <c:v>0.58743447564000006</c:v>
                </c:pt>
                <c:pt idx="134">
                  <c:v>0.41161815564000009</c:v>
                </c:pt>
                <c:pt idx="135">
                  <c:v>0.4133543776400001</c:v>
                </c:pt>
                <c:pt idx="136">
                  <c:v>0.45931161564000011</c:v>
                </c:pt>
                <c:pt idx="137">
                  <c:v>0.60665103564000011</c:v>
                </c:pt>
                <c:pt idx="138">
                  <c:v>0.64577633564000014</c:v>
                </c:pt>
                <c:pt idx="139">
                  <c:v>0.54287493564000011</c:v>
                </c:pt>
                <c:pt idx="140">
                  <c:v>0.72420701564000001</c:v>
                </c:pt>
                <c:pt idx="141">
                  <c:v>0.70252117564000005</c:v>
                </c:pt>
                <c:pt idx="142">
                  <c:v>0.4885214656400001</c:v>
                </c:pt>
                <c:pt idx="143">
                  <c:v>0.52933182564000014</c:v>
                </c:pt>
                <c:pt idx="144">
                  <c:v>0.59717442564000012</c:v>
                </c:pt>
                <c:pt idx="145">
                  <c:v>0.74049076564000016</c:v>
                </c:pt>
                <c:pt idx="146">
                  <c:v>0.64031401564000001</c:v>
                </c:pt>
                <c:pt idx="147">
                  <c:v>0.78593313564000011</c:v>
                </c:pt>
                <c:pt idx="148">
                  <c:v>0.94096633563999998</c:v>
                </c:pt>
                <c:pt idx="149">
                  <c:v>0.68810960564000001</c:v>
                </c:pt>
                <c:pt idx="150">
                  <c:v>0.69470939564000012</c:v>
                </c:pt>
                <c:pt idx="151">
                  <c:v>0.85290497564000001</c:v>
                </c:pt>
                <c:pt idx="152">
                  <c:v>0.90709113563999999</c:v>
                </c:pt>
                <c:pt idx="153">
                  <c:v>0.90779477564</c:v>
                </c:pt>
                <c:pt idx="154">
                  <c:v>0.83099535564000004</c:v>
                </c:pt>
                <c:pt idx="155">
                  <c:v>0.97048713564</c:v>
                </c:pt>
                <c:pt idx="156">
                  <c:v>0.93617733564000005</c:v>
                </c:pt>
                <c:pt idx="157">
                  <c:v>0.95532593564000012</c:v>
                </c:pt>
                <c:pt idx="158">
                  <c:v>0.82927447564000012</c:v>
                </c:pt>
                <c:pt idx="159">
                  <c:v>0.96040623564000005</c:v>
                </c:pt>
                <c:pt idx="160">
                  <c:v>1.04399603564</c:v>
                </c:pt>
                <c:pt idx="161">
                  <c:v>0.90132236564000001</c:v>
                </c:pt>
                <c:pt idx="162">
                  <c:v>0.9412316756400001</c:v>
                </c:pt>
                <c:pt idx="163">
                  <c:v>0.98719993564000008</c:v>
                </c:pt>
                <c:pt idx="164">
                  <c:v>1.0364962856400002</c:v>
                </c:pt>
                <c:pt idx="165">
                  <c:v>1.1887390356400001</c:v>
                </c:pt>
                <c:pt idx="166">
                  <c:v>1.29655173564</c:v>
                </c:pt>
                <c:pt idx="167">
                  <c:v>1.20879888564</c:v>
                </c:pt>
                <c:pt idx="168">
                  <c:v>1.1262787056400001</c:v>
                </c:pt>
                <c:pt idx="169">
                  <c:v>1.2546972356400001</c:v>
                </c:pt>
                <c:pt idx="170">
                  <c:v>1.2865451356400002</c:v>
                </c:pt>
                <c:pt idx="171">
                  <c:v>1.1255301856400002</c:v>
                </c:pt>
                <c:pt idx="172">
                  <c:v>1.16492993564</c:v>
                </c:pt>
                <c:pt idx="173">
                  <c:v>1.4639373356400001</c:v>
                </c:pt>
                <c:pt idx="174">
                  <c:v>1.5950811356400001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AA-4B68-8F20-41F650BDDCFA}"/>
            </c:ext>
          </c:extLst>
        </c:ser>
        <c:ser>
          <c:idx val="1"/>
          <c:order val="1"/>
          <c:tx>
            <c:v>Temperature rise based on an approximation formula for actual temperature rise</c:v>
          </c:tx>
          <c:spPr>
            <a:ln w="508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analys'!$C$2:$FV$2</c:f>
              <c:numCache>
                <c:formatCode>General</c:formatCode>
                <c:ptCount val="17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</c:numCache>
            </c:numRef>
          </c:xVal>
          <c:yVal>
            <c:numRef>
              <c:f>'Global warning numerical analys'!$C$48:$FU$48</c:f>
              <c:numCache>
                <c:formatCode>0.00_);[Red]\(0.00\)</c:formatCode>
                <c:ptCount val="175"/>
                <c:pt idx="0">
                  <c:v>-7.3400000000000451E-2</c:v>
                </c:pt>
                <c:pt idx="1">
                  <c:v>-7.0660831356993151E-2</c:v>
                </c:pt>
                <c:pt idx="2">
                  <c:v>-6.7967644949883596E-2</c:v>
                </c:pt>
                <c:pt idx="3">
                  <c:v>-6.5318640778671777E-2</c:v>
                </c:pt>
                <c:pt idx="4">
                  <c:v>-6.2712018843357697E-2</c:v>
                </c:pt>
                <c:pt idx="5">
                  <c:v>-6.0145979143941354E-2</c:v>
                </c:pt>
                <c:pt idx="6">
                  <c:v>-5.7618721680422758E-2</c:v>
                </c:pt>
                <c:pt idx="7">
                  <c:v>-5.5128446452801891E-2</c:v>
                </c:pt>
                <c:pt idx="8">
                  <c:v>-5.2673353461078778E-2</c:v>
                </c:pt>
                <c:pt idx="9">
                  <c:v>-5.0251642705253396E-2</c:v>
                </c:pt>
                <c:pt idx="10">
                  <c:v>-4.7861514185325763E-2</c:v>
                </c:pt>
                <c:pt idx="11">
                  <c:v>-4.5501167901295866E-2</c:v>
                </c:pt>
                <c:pt idx="12">
                  <c:v>-4.3168803853163698E-2</c:v>
                </c:pt>
                <c:pt idx="13">
                  <c:v>-4.0862622040929289E-2</c:v>
                </c:pt>
                <c:pt idx="14">
                  <c:v>-3.8580822464592608E-2</c:v>
                </c:pt>
                <c:pt idx="15">
                  <c:v>-3.6321605124153673E-2</c:v>
                </c:pt>
                <c:pt idx="16">
                  <c:v>-3.4083170019612474E-2</c:v>
                </c:pt>
                <c:pt idx="17">
                  <c:v>-3.1863717150969022E-2</c:v>
                </c:pt>
                <c:pt idx="18">
                  <c:v>-2.9661446518223306E-2</c:v>
                </c:pt>
                <c:pt idx="19">
                  <c:v>-2.747455812137533E-2</c:v>
                </c:pt>
                <c:pt idx="20">
                  <c:v>-2.530125196042509E-2</c:v>
                </c:pt>
                <c:pt idx="21">
                  <c:v>-2.3139728035372599E-2</c:v>
                </c:pt>
                <c:pt idx="22">
                  <c:v>-2.0988186346217838E-2</c:v>
                </c:pt>
                <c:pt idx="23">
                  <c:v>-1.8844826892960825E-2</c:v>
                </c:pt>
                <c:pt idx="24">
                  <c:v>-1.6707849675601544E-2</c:v>
                </c:pt>
                <c:pt idx="25">
                  <c:v>-1.4575454694140018E-2</c:v>
                </c:pt>
                <c:pt idx="26">
                  <c:v>-1.2445841948576217E-2</c:v>
                </c:pt>
                <c:pt idx="27">
                  <c:v>-1.0317211438910165E-2</c:v>
                </c:pt>
                <c:pt idx="28">
                  <c:v>-8.1877631651418453E-3</c:v>
                </c:pt>
                <c:pt idx="29">
                  <c:v>-6.0556971272712756E-3</c:v>
                </c:pt>
                <c:pt idx="30">
                  <c:v>-3.9192133252984457E-3</c:v>
                </c:pt>
                <c:pt idx="31">
                  <c:v>-1.7765117592233454E-3</c:v>
                </c:pt>
                <c:pt idx="32">
                  <c:v>3.742075709540077E-4</c:v>
                </c:pt>
                <c:pt idx="33">
                  <c:v>2.5347446652336236E-3</c:v>
                </c:pt>
                <c:pt idx="34">
                  <c:v>4.7068995236154848E-3</c:v>
                </c:pt>
                <c:pt idx="35">
                  <c:v>6.8924721460996291E-3</c:v>
                </c:pt>
                <c:pt idx="36">
                  <c:v>9.0932625326860111E-3</c:v>
                </c:pt>
                <c:pt idx="37">
                  <c:v>1.1311070683374683E-2</c:v>
                </c:pt>
                <c:pt idx="38">
                  <c:v>1.3547696598165584E-2</c:v>
                </c:pt>
                <c:pt idx="39">
                  <c:v>1.5804940277058768E-2</c:v>
                </c:pt>
                <c:pt idx="40">
                  <c:v>1.8084601720054189E-2</c:v>
                </c:pt>
                <c:pt idx="41">
                  <c:v>2.0388480927151884E-2</c:v>
                </c:pt>
                <c:pt idx="42">
                  <c:v>2.2718377898351835E-2</c:v>
                </c:pt>
                <c:pt idx="43">
                  <c:v>2.507609263365404E-2</c:v>
                </c:pt>
                <c:pt idx="44">
                  <c:v>2.7463425133058508E-2</c:v>
                </c:pt>
                <c:pt idx="45">
                  <c:v>2.988217539656525E-2</c:v>
                </c:pt>
                <c:pt idx="46">
                  <c:v>3.2334143424174233E-2</c:v>
                </c:pt>
                <c:pt idx="47">
                  <c:v>3.4821129215885468E-2</c:v>
                </c:pt>
                <c:pt idx="48">
                  <c:v>3.7344932771699008E-2</c:v>
                </c:pt>
                <c:pt idx="49">
                  <c:v>3.9907354091614763E-2</c:v>
                </c:pt>
                <c:pt idx="50">
                  <c:v>4.2510193175632788E-2</c:v>
                </c:pt>
                <c:pt idx="51">
                  <c:v>4.5155250023753105E-2</c:v>
                </c:pt>
                <c:pt idx="52">
                  <c:v>4.7844324635975641E-2</c:v>
                </c:pt>
                <c:pt idx="53">
                  <c:v>5.0579217012300448E-2</c:v>
                </c:pt>
                <c:pt idx="54">
                  <c:v>5.3361727152727509E-2</c:v>
                </c:pt>
                <c:pt idx="55">
                  <c:v>5.6193655057256861E-2</c:v>
                </c:pt>
                <c:pt idx="56">
                  <c:v>5.9076800725888431E-2</c:v>
                </c:pt>
                <c:pt idx="57">
                  <c:v>6.2012964158622272E-2</c:v>
                </c:pt>
                <c:pt idx="58">
                  <c:v>6.5003945355458378E-2</c:v>
                </c:pt>
                <c:pt idx="59">
                  <c:v>6.8051544316396775E-2</c:v>
                </c:pt>
                <c:pt idx="60">
                  <c:v>7.1157561041437403E-2</c:v>
                </c:pt>
                <c:pt idx="61">
                  <c:v>7.4323795530580286E-2</c:v>
                </c:pt>
                <c:pt idx="62">
                  <c:v>7.755204778382542E-2</c:v>
                </c:pt>
                <c:pt idx="63">
                  <c:v>8.0844117801172857E-2</c:v>
                </c:pt>
                <c:pt idx="64">
                  <c:v>8.4201805582622483E-2</c:v>
                </c:pt>
                <c:pt idx="65">
                  <c:v>8.7626911128174403E-2</c:v>
                </c:pt>
                <c:pt idx="66">
                  <c:v>9.1121234437828616E-2</c:v>
                </c:pt>
                <c:pt idx="67">
                  <c:v>9.4686575511585061E-2</c:v>
                </c:pt>
                <c:pt idx="68">
                  <c:v>9.8324734349443763E-2</c:v>
                </c:pt>
                <c:pt idx="69">
                  <c:v>0.10203751095140472</c:v>
                </c:pt>
                <c:pt idx="70">
                  <c:v>0.10582670531746798</c:v>
                </c:pt>
                <c:pt idx="71">
                  <c:v>0.10969411744763342</c:v>
                </c:pt>
                <c:pt idx="72">
                  <c:v>0.1136415473419012</c:v>
                </c:pt>
                <c:pt idx="73">
                  <c:v>0.11767079500027118</c:v>
                </c:pt>
                <c:pt idx="74">
                  <c:v>0.12178366042274348</c:v>
                </c:pt>
                <c:pt idx="75">
                  <c:v>0.12598194360931797</c:v>
                </c:pt>
                <c:pt idx="76">
                  <c:v>0.13026744455999478</c:v>
                </c:pt>
                <c:pt idx="77">
                  <c:v>0.13464196327477379</c:v>
                </c:pt>
                <c:pt idx="78">
                  <c:v>0.1391072997536551</c:v>
                </c:pt>
                <c:pt idx="79">
                  <c:v>0.14366525399663871</c:v>
                </c:pt>
                <c:pt idx="80">
                  <c:v>0.1483176260037245</c:v>
                </c:pt>
                <c:pt idx="81">
                  <c:v>0.15306621577491258</c:v>
                </c:pt>
                <c:pt idx="82">
                  <c:v>0.15791282331020295</c:v>
                </c:pt>
                <c:pt idx="83">
                  <c:v>0.16285924860959555</c:v>
                </c:pt>
                <c:pt idx="84">
                  <c:v>0.16790729167309038</c:v>
                </c:pt>
                <c:pt idx="85">
                  <c:v>0.17305875250068753</c:v>
                </c:pt>
                <c:pt idx="86">
                  <c:v>0.1783154310923869</c:v>
                </c:pt>
                <c:pt idx="87">
                  <c:v>0.18367912744818854</c:v>
                </c:pt>
                <c:pt idx="88">
                  <c:v>0.18915164156809244</c:v>
                </c:pt>
                <c:pt idx="89">
                  <c:v>0.19473477345209861</c:v>
                </c:pt>
                <c:pt idx="90">
                  <c:v>0.20043032310020703</c:v>
                </c:pt>
                <c:pt idx="91">
                  <c:v>0.20624009051241776</c:v>
                </c:pt>
                <c:pt idx="92">
                  <c:v>0.21216587568873063</c:v>
                </c:pt>
                <c:pt idx="93">
                  <c:v>0.21820947862914586</c:v>
                </c:pt>
                <c:pt idx="94">
                  <c:v>0.22437269933366327</c:v>
                </c:pt>
                <c:pt idx="95">
                  <c:v>0.23065733780228304</c:v>
                </c:pt>
                <c:pt idx="96">
                  <c:v>0.23706519403500503</c:v>
                </c:pt>
                <c:pt idx="97">
                  <c:v>0.24359806803182921</c:v>
                </c:pt>
                <c:pt idx="98">
                  <c:v>0.25025775979275577</c:v>
                </c:pt>
                <c:pt idx="99">
                  <c:v>0.25704606931778451</c:v>
                </c:pt>
                <c:pt idx="100">
                  <c:v>0.26396479660691552</c:v>
                </c:pt>
                <c:pt idx="101">
                  <c:v>0.2710157416601488</c:v>
                </c:pt>
                <c:pt idx="102">
                  <c:v>0.27820070447748435</c:v>
                </c:pt>
                <c:pt idx="103">
                  <c:v>0.28552148505892216</c:v>
                </c:pt>
                <c:pt idx="104">
                  <c:v>0.29297988340446218</c:v>
                </c:pt>
                <c:pt idx="105">
                  <c:v>0.30057769951410446</c:v>
                </c:pt>
                <c:pt idx="106">
                  <c:v>0.3083167333878491</c:v>
                </c:pt>
                <c:pt idx="107">
                  <c:v>0.31619878502569593</c:v>
                </c:pt>
                <c:pt idx="108">
                  <c:v>0.324225654427645</c:v>
                </c:pt>
                <c:pt idx="109">
                  <c:v>0.33239914159369638</c:v>
                </c:pt>
                <c:pt idx="110">
                  <c:v>0.34072104652385005</c:v>
                </c:pt>
                <c:pt idx="111">
                  <c:v>0.34919316921810584</c:v>
                </c:pt>
                <c:pt idx="112">
                  <c:v>0.35781730967646402</c:v>
                </c:pt>
                <c:pt idx="113">
                  <c:v>0.36659526789892449</c:v>
                </c:pt>
                <c:pt idx="114">
                  <c:v>0.37552884388548707</c:v>
                </c:pt>
                <c:pt idx="115">
                  <c:v>0.38461983763615198</c:v>
                </c:pt>
                <c:pt idx="116">
                  <c:v>0.39387004915091917</c:v>
                </c:pt>
                <c:pt idx="117">
                  <c:v>0.40328127842978856</c:v>
                </c:pt>
                <c:pt idx="118">
                  <c:v>0.41285532547276033</c:v>
                </c:pt>
                <c:pt idx="119">
                  <c:v>0.42259399027983419</c:v>
                </c:pt>
                <c:pt idx="120">
                  <c:v>0.43249907285101041</c:v>
                </c:pt>
                <c:pt idx="121">
                  <c:v>0.44257237318628906</c:v>
                </c:pt>
                <c:pt idx="122">
                  <c:v>0.45281569128566967</c:v>
                </c:pt>
                <c:pt idx="123">
                  <c:v>0.46323082714915265</c:v>
                </c:pt>
                <c:pt idx="124">
                  <c:v>0.47381958077673791</c:v>
                </c:pt>
                <c:pt idx="125">
                  <c:v>0.48458375216842542</c:v>
                </c:pt>
                <c:pt idx="126">
                  <c:v>0.49552514132421532</c:v>
                </c:pt>
                <c:pt idx="127">
                  <c:v>0.50664554824410724</c:v>
                </c:pt>
                <c:pt idx="128">
                  <c:v>0.51794677292810154</c:v>
                </c:pt>
                <c:pt idx="129">
                  <c:v>0.52943061537619807</c:v>
                </c:pt>
                <c:pt idx="130">
                  <c:v>0.54109887558839687</c:v>
                </c:pt>
                <c:pt idx="131">
                  <c:v>0.55295335356469799</c:v>
                </c:pt>
                <c:pt idx="132">
                  <c:v>0.56499584930510138</c:v>
                </c:pt>
                <c:pt idx="133">
                  <c:v>0.57722816280960687</c:v>
                </c:pt>
                <c:pt idx="134">
                  <c:v>0.58965209407821473</c:v>
                </c:pt>
                <c:pt idx="135">
                  <c:v>0.6022694431109249</c:v>
                </c:pt>
                <c:pt idx="136">
                  <c:v>0.61508200990773731</c:v>
                </c:pt>
                <c:pt idx="137">
                  <c:v>0.62809159446865193</c:v>
                </c:pt>
                <c:pt idx="138">
                  <c:v>0.64129999679366867</c:v>
                </c:pt>
                <c:pt idx="139">
                  <c:v>0.65470901688278793</c:v>
                </c:pt>
                <c:pt idx="140">
                  <c:v>0.66832045473600932</c:v>
                </c:pt>
                <c:pt idx="141">
                  <c:v>0.68213611035333299</c:v>
                </c:pt>
                <c:pt idx="142">
                  <c:v>0.69615778373475889</c:v>
                </c:pt>
                <c:pt idx="143">
                  <c:v>0.71038727488028708</c:v>
                </c:pt>
                <c:pt idx="144">
                  <c:v>0.72482638378991759</c:v>
                </c:pt>
                <c:pt idx="145">
                  <c:v>0.73947691046365038</c:v>
                </c:pt>
                <c:pt idx="146">
                  <c:v>0.75434065490148516</c:v>
                </c:pt>
                <c:pt idx="147">
                  <c:v>0.76941941710342254</c:v>
                </c:pt>
                <c:pt idx="148">
                  <c:v>0.78471499706946202</c:v>
                </c:pt>
                <c:pt idx="149">
                  <c:v>0.80022919479960375</c:v>
                </c:pt>
                <c:pt idx="150">
                  <c:v>0.81596381029384768</c:v>
                </c:pt>
                <c:pt idx="151">
                  <c:v>0.83192064355219408</c:v>
                </c:pt>
                <c:pt idx="152">
                  <c:v>0.84810149457464257</c:v>
                </c:pt>
                <c:pt idx="153">
                  <c:v>0.86450816336119318</c:v>
                </c:pt>
                <c:pt idx="154">
                  <c:v>0.88114244991184643</c:v>
                </c:pt>
                <c:pt idx="155">
                  <c:v>0.89800615422660168</c:v>
                </c:pt>
                <c:pt idx="156">
                  <c:v>0.91510107630545912</c:v>
                </c:pt>
                <c:pt idx="157">
                  <c:v>0.93242901614841889</c:v>
                </c:pt>
                <c:pt idx="158">
                  <c:v>0.94999177375548116</c:v>
                </c:pt>
                <c:pt idx="159">
                  <c:v>0.96779114912664543</c:v>
                </c:pt>
                <c:pt idx="160">
                  <c:v>0.98582894226191209</c:v>
                </c:pt>
                <c:pt idx="161">
                  <c:v>1.0041069531612812</c:v>
                </c:pt>
                <c:pt idx="162">
                  <c:v>1.0226269818247522</c:v>
                </c:pt>
                <c:pt idx="163">
                  <c:v>1.0413908282523257</c:v>
                </c:pt>
                <c:pt idx="164">
                  <c:v>1.0604002924440012</c:v>
                </c:pt>
                <c:pt idx="165">
                  <c:v>1.0796571743997792</c:v>
                </c:pt>
                <c:pt idx="166">
                  <c:v>1.0991632741196593</c:v>
                </c:pt>
                <c:pt idx="167">
                  <c:v>1.1189203916036417</c:v>
                </c:pt>
                <c:pt idx="168">
                  <c:v>1.1389303268517263</c:v>
                </c:pt>
                <c:pt idx="169">
                  <c:v>1.1591948798639136</c:v>
                </c:pt>
                <c:pt idx="170">
                  <c:v>1.1797158506402026</c:v>
                </c:pt>
                <c:pt idx="171">
                  <c:v>1.200495039180594</c:v>
                </c:pt>
                <c:pt idx="172">
                  <c:v>1.2215342454850877</c:v>
                </c:pt>
                <c:pt idx="173">
                  <c:v>1.2428352695536837</c:v>
                </c:pt>
                <c:pt idx="174">
                  <c:v>1.264399911386382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AA-4B68-8F20-41F650BDDCFA}"/>
            </c:ext>
          </c:extLst>
        </c:ser>
        <c:ser>
          <c:idx val="2"/>
          <c:order val="2"/>
          <c:tx>
            <c:v>Temperature rise based on cumulative CO2eq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xVal>
            <c:numRef>
              <c:f>'Global warning numerical analys'!$C$2:$FV$2</c:f>
              <c:numCache>
                <c:formatCode>General</c:formatCode>
                <c:ptCount val="176"/>
                <c:pt idx="0">
                  <c:v>1850</c:v>
                </c:pt>
                <c:pt idx="1">
                  <c:v>1851</c:v>
                </c:pt>
                <c:pt idx="2">
                  <c:v>1852</c:v>
                </c:pt>
                <c:pt idx="3">
                  <c:v>1853</c:v>
                </c:pt>
                <c:pt idx="4">
                  <c:v>1854</c:v>
                </c:pt>
                <c:pt idx="5">
                  <c:v>1855</c:v>
                </c:pt>
                <c:pt idx="6">
                  <c:v>1856</c:v>
                </c:pt>
                <c:pt idx="7">
                  <c:v>1857</c:v>
                </c:pt>
                <c:pt idx="8">
                  <c:v>1858</c:v>
                </c:pt>
                <c:pt idx="9">
                  <c:v>1859</c:v>
                </c:pt>
                <c:pt idx="10">
                  <c:v>1860</c:v>
                </c:pt>
                <c:pt idx="11">
                  <c:v>1861</c:v>
                </c:pt>
                <c:pt idx="12">
                  <c:v>1862</c:v>
                </c:pt>
                <c:pt idx="13">
                  <c:v>1863</c:v>
                </c:pt>
                <c:pt idx="14">
                  <c:v>1864</c:v>
                </c:pt>
                <c:pt idx="15">
                  <c:v>1865</c:v>
                </c:pt>
                <c:pt idx="16">
                  <c:v>1866</c:v>
                </c:pt>
                <c:pt idx="17">
                  <c:v>1867</c:v>
                </c:pt>
                <c:pt idx="18">
                  <c:v>1868</c:v>
                </c:pt>
                <c:pt idx="19">
                  <c:v>1869</c:v>
                </c:pt>
                <c:pt idx="20">
                  <c:v>1870</c:v>
                </c:pt>
                <c:pt idx="21">
                  <c:v>1871</c:v>
                </c:pt>
                <c:pt idx="22">
                  <c:v>1872</c:v>
                </c:pt>
                <c:pt idx="23">
                  <c:v>1873</c:v>
                </c:pt>
                <c:pt idx="24">
                  <c:v>1874</c:v>
                </c:pt>
                <c:pt idx="25">
                  <c:v>1875</c:v>
                </c:pt>
                <c:pt idx="26">
                  <c:v>1876</c:v>
                </c:pt>
                <c:pt idx="27">
                  <c:v>1877</c:v>
                </c:pt>
                <c:pt idx="28">
                  <c:v>1878</c:v>
                </c:pt>
                <c:pt idx="29">
                  <c:v>1879</c:v>
                </c:pt>
                <c:pt idx="30">
                  <c:v>1880</c:v>
                </c:pt>
                <c:pt idx="31">
                  <c:v>1881</c:v>
                </c:pt>
                <c:pt idx="32">
                  <c:v>1882</c:v>
                </c:pt>
                <c:pt idx="33">
                  <c:v>1883</c:v>
                </c:pt>
                <c:pt idx="34">
                  <c:v>1884</c:v>
                </c:pt>
                <c:pt idx="35">
                  <c:v>1885</c:v>
                </c:pt>
                <c:pt idx="36">
                  <c:v>1886</c:v>
                </c:pt>
                <c:pt idx="37">
                  <c:v>1887</c:v>
                </c:pt>
                <c:pt idx="38">
                  <c:v>1888</c:v>
                </c:pt>
                <c:pt idx="39">
                  <c:v>1889</c:v>
                </c:pt>
                <c:pt idx="40">
                  <c:v>1890</c:v>
                </c:pt>
                <c:pt idx="41">
                  <c:v>1891</c:v>
                </c:pt>
                <c:pt idx="42">
                  <c:v>1892</c:v>
                </c:pt>
                <c:pt idx="43">
                  <c:v>1893</c:v>
                </c:pt>
                <c:pt idx="44">
                  <c:v>1894</c:v>
                </c:pt>
                <c:pt idx="45">
                  <c:v>1895</c:v>
                </c:pt>
                <c:pt idx="46">
                  <c:v>1896</c:v>
                </c:pt>
                <c:pt idx="47">
                  <c:v>1897</c:v>
                </c:pt>
                <c:pt idx="48">
                  <c:v>1898</c:v>
                </c:pt>
                <c:pt idx="49">
                  <c:v>1899</c:v>
                </c:pt>
                <c:pt idx="50">
                  <c:v>1900</c:v>
                </c:pt>
                <c:pt idx="51">
                  <c:v>1901</c:v>
                </c:pt>
                <c:pt idx="52">
                  <c:v>1902</c:v>
                </c:pt>
                <c:pt idx="53">
                  <c:v>1903</c:v>
                </c:pt>
                <c:pt idx="54">
                  <c:v>1904</c:v>
                </c:pt>
                <c:pt idx="55">
                  <c:v>1905</c:v>
                </c:pt>
                <c:pt idx="56">
                  <c:v>1906</c:v>
                </c:pt>
                <c:pt idx="57">
                  <c:v>1907</c:v>
                </c:pt>
                <c:pt idx="58">
                  <c:v>1908</c:v>
                </c:pt>
                <c:pt idx="59">
                  <c:v>1909</c:v>
                </c:pt>
                <c:pt idx="60">
                  <c:v>1910</c:v>
                </c:pt>
                <c:pt idx="61">
                  <c:v>1911</c:v>
                </c:pt>
                <c:pt idx="62">
                  <c:v>1912</c:v>
                </c:pt>
                <c:pt idx="63">
                  <c:v>1913</c:v>
                </c:pt>
                <c:pt idx="64">
                  <c:v>1914</c:v>
                </c:pt>
                <c:pt idx="65">
                  <c:v>1915</c:v>
                </c:pt>
                <c:pt idx="66">
                  <c:v>1916</c:v>
                </c:pt>
                <c:pt idx="67">
                  <c:v>1917</c:v>
                </c:pt>
                <c:pt idx="68">
                  <c:v>1918</c:v>
                </c:pt>
                <c:pt idx="69">
                  <c:v>1919</c:v>
                </c:pt>
                <c:pt idx="70">
                  <c:v>1920</c:v>
                </c:pt>
                <c:pt idx="71">
                  <c:v>1921</c:v>
                </c:pt>
                <c:pt idx="72">
                  <c:v>1922</c:v>
                </c:pt>
                <c:pt idx="73">
                  <c:v>1923</c:v>
                </c:pt>
                <c:pt idx="74">
                  <c:v>1924</c:v>
                </c:pt>
                <c:pt idx="75">
                  <c:v>1925</c:v>
                </c:pt>
                <c:pt idx="76">
                  <c:v>1926</c:v>
                </c:pt>
                <c:pt idx="77">
                  <c:v>1927</c:v>
                </c:pt>
                <c:pt idx="78">
                  <c:v>1928</c:v>
                </c:pt>
                <c:pt idx="79">
                  <c:v>1929</c:v>
                </c:pt>
                <c:pt idx="80">
                  <c:v>1930</c:v>
                </c:pt>
                <c:pt idx="81">
                  <c:v>1931</c:v>
                </c:pt>
                <c:pt idx="82">
                  <c:v>1932</c:v>
                </c:pt>
                <c:pt idx="83">
                  <c:v>1933</c:v>
                </c:pt>
                <c:pt idx="84">
                  <c:v>1934</c:v>
                </c:pt>
                <c:pt idx="85">
                  <c:v>1935</c:v>
                </c:pt>
                <c:pt idx="86">
                  <c:v>1936</c:v>
                </c:pt>
                <c:pt idx="87">
                  <c:v>1937</c:v>
                </c:pt>
                <c:pt idx="88">
                  <c:v>1938</c:v>
                </c:pt>
                <c:pt idx="89">
                  <c:v>1939</c:v>
                </c:pt>
                <c:pt idx="90">
                  <c:v>1940</c:v>
                </c:pt>
                <c:pt idx="91">
                  <c:v>1941</c:v>
                </c:pt>
                <c:pt idx="92">
                  <c:v>1942</c:v>
                </c:pt>
                <c:pt idx="93">
                  <c:v>1943</c:v>
                </c:pt>
                <c:pt idx="94">
                  <c:v>1944</c:v>
                </c:pt>
                <c:pt idx="95">
                  <c:v>1945</c:v>
                </c:pt>
                <c:pt idx="96">
                  <c:v>1946</c:v>
                </c:pt>
                <c:pt idx="97">
                  <c:v>1947</c:v>
                </c:pt>
                <c:pt idx="98">
                  <c:v>1948</c:v>
                </c:pt>
                <c:pt idx="99">
                  <c:v>1949</c:v>
                </c:pt>
                <c:pt idx="100">
                  <c:v>1950</c:v>
                </c:pt>
                <c:pt idx="101">
                  <c:v>1951</c:v>
                </c:pt>
                <c:pt idx="102">
                  <c:v>1952</c:v>
                </c:pt>
                <c:pt idx="103">
                  <c:v>1953</c:v>
                </c:pt>
                <c:pt idx="104">
                  <c:v>1954</c:v>
                </c:pt>
                <c:pt idx="105">
                  <c:v>1955</c:v>
                </c:pt>
                <c:pt idx="106">
                  <c:v>1956</c:v>
                </c:pt>
                <c:pt idx="107">
                  <c:v>1957</c:v>
                </c:pt>
                <c:pt idx="108">
                  <c:v>1958</c:v>
                </c:pt>
                <c:pt idx="109">
                  <c:v>1959</c:v>
                </c:pt>
                <c:pt idx="110">
                  <c:v>1960</c:v>
                </c:pt>
                <c:pt idx="111">
                  <c:v>1961</c:v>
                </c:pt>
                <c:pt idx="112">
                  <c:v>1962</c:v>
                </c:pt>
                <c:pt idx="113">
                  <c:v>1963</c:v>
                </c:pt>
                <c:pt idx="114">
                  <c:v>1964</c:v>
                </c:pt>
                <c:pt idx="115">
                  <c:v>1965</c:v>
                </c:pt>
                <c:pt idx="116">
                  <c:v>1966</c:v>
                </c:pt>
                <c:pt idx="117">
                  <c:v>1967</c:v>
                </c:pt>
                <c:pt idx="118">
                  <c:v>1968</c:v>
                </c:pt>
                <c:pt idx="119">
                  <c:v>1969</c:v>
                </c:pt>
                <c:pt idx="120">
                  <c:v>1970</c:v>
                </c:pt>
                <c:pt idx="121">
                  <c:v>1971</c:v>
                </c:pt>
                <c:pt idx="122">
                  <c:v>1972</c:v>
                </c:pt>
                <c:pt idx="123">
                  <c:v>1973</c:v>
                </c:pt>
                <c:pt idx="124">
                  <c:v>1974</c:v>
                </c:pt>
                <c:pt idx="125">
                  <c:v>1975</c:v>
                </c:pt>
                <c:pt idx="126">
                  <c:v>1976</c:v>
                </c:pt>
                <c:pt idx="127">
                  <c:v>1977</c:v>
                </c:pt>
                <c:pt idx="128">
                  <c:v>1978</c:v>
                </c:pt>
                <c:pt idx="129">
                  <c:v>1979</c:v>
                </c:pt>
                <c:pt idx="130">
                  <c:v>1980</c:v>
                </c:pt>
                <c:pt idx="131">
                  <c:v>1981</c:v>
                </c:pt>
                <c:pt idx="132">
                  <c:v>1982</c:v>
                </c:pt>
                <c:pt idx="133">
                  <c:v>1983</c:v>
                </c:pt>
                <c:pt idx="134">
                  <c:v>1984</c:v>
                </c:pt>
                <c:pt idx="135">
                  <c:v>1985</c:v>
                </c:pt>
                <c:pt idx="136">
                  <c:v>1986</c:v>
                </c:pt>
                <c:pt idx="137">
                  <c:v>1987</c:v>
                </c:pt>
                <c:pt idx="138">
                  <c:v>1988</c:v>
                </c:pt>
                <c:pt idx="139">
                  <c:v>1989</c:v>
                </c:pt>
                <c:pt idx="140">
                  <c:v>1990</c:v>
                </c:pt>
                <c:pt idx="141">
                  <c:v>1991</c:v>
                </c:pt>
                <c:pt idx="142">
                  <c:v>1992</c:v>
                </c:pt>
                <c:pt idx="143">
                  <c:v>1993</c:v>
                </c:pt>
                <c:pt idx="144">
                  <c:v>1994</c:v>
                </c:pt>
                <c:pt idx="145">
                  <c:v>1995</c:v>
                </c:pt>
                <c:pt idx="146">
                  <c:v>1996</c:v>
                </c:pt>
                <c:pt idx="147">
                  <c:v>1997</c:v>
                </c:pt>
                <c:pt idx="148">
                  <c:v>1998</c:v>
                </c:pt>
                <c:pt idx="149">
                  <c:v>1999</c:v>
                </c:pt>
                <c:pt idx="150">
                  <c:v>2000</c:v>
                </c:pt>
                <c:pt idx="151">
                  <c:v>2001</c:v>
                </c:pt>
                <c:pt idx="152">
                  <c:v>2002</c:v>
                </c:pt>
                <c:pt idx="153">
                  <c:v>2003</c:v>
                </c:pt>
                <c:pt idx="154">
                  <c:v>2004</c:v>
                </c:pt>
                <c:pt idx="155">
                  <c:v>2005</c:v>
                </c:pt>
                <c:pt idx="156">
                  <c:v>2006</c:v>
                </c:pt>
                <c:pt idx="157">
                  <c:v>2007</c:v>
                </c:pt>
                <c:pt idx="158">
                  <c:v>2008</c:v>
                </c:pt>
                <c:pt idx="159">
                  <c:v>2009</c:v>
                </c:pt>
                <c:pt idx="160">
                  <c:v>2010</c:v>
                </c:pt>
                <c:pt idx="161">
                  <c:v>2011</c:v>
                </c:pt>
                <c:pt idx="162">
                  <c:v>2012</c:v>
                </c:pt>
                <c:pt idx="163">
                  <c:v>2013</c:v>
                </c:pt>
                <c:pt idx="164">
                  <c:v>2014</c:v>
                </c:pt>
                <c:pt idx="165">
                  <c:v>2015</c:v>
                </c:pt>
                <c:pt idx="166">
                  <c:v>2016</c:v>
                </c:pt>
                <c:pt idx="167">
                  <c:v>2017</c:v>
                </c:pt>
                <c:pt idx="168">
                  <c:v>2018</c:v>
                </c:pt>
                <c:pt idx="169">
                  <c:v>2019</c:v>
                </c:pt>
                <c:pt idx="170">
                  <c:v>2020</c:v>
                </c:pt>
                <c:pt idx="171">
                  <c:v>2021</c:v>
                </c:pt>
                <c:pt idx="172">
                  <c:v>2022</c:v>
                </c:pt>
                <c:pt idx="173">
                  <c:v>2023</c:v>
                </c:pt>
                <c:pt idx="174">
                  <c:v>2024</c:v>
                </c:pt>
                <c:pt idx="175">
                  <c:v>2025</c:v>
                </c:pt>
              </c:numCache>
            </c:numRef>
          </c:xVal>
          <c:yVal>
            <c:numRef>
              <c:f>'Global warning numerical analys'!$C$57:$FU$57</c:f>
              <c:numCache>
                <c:formatCode>0.00_);[Red]\(0.00\)</c:formatCode>
                <c:ptCount val="175"/>
                <c:pt idx="0">
                  <c:v>-5.1412142422482668E-2</c:v>
                </c:pt>
                <c:pt idx="1">
                  <c:v>-4.9787355943120296E-2</c:v>
                </c:pt>
                <c:pt idx="2">
                  <c:v>-4.8137672055179714E-2</c:v>
                </c:pt>
                <c:pt idx="3">
                  <c:v>-4.6458379557807808E-2</c:v>
                </c:pt>
                <c:pt idx="4">
                  <c:v>-4.47459354380014E-2</c:v>
                </c:pt>
                <c:pt idx="5">
                  <c:v>-4.3024489838404789E-2</c:v>
                </c:pt>
                <c:pt idx="6">
                  <c:v>-4.1286909596565058E-2</c:v>
                </c:pt>
                <c:pt idx="7">
                  <c:v>-3.9530437972159285E-2</c:v>
                </c:pt>
                <c:pt idx="8">
                  <c:v>-3.7762097346824064E-2</c:v>
                </c:pt>
                <c:pt idx="9">
                  <c:v>-3.5965025310107257E-2</c:v>
                </c:pt>
                <c:pt idx="10">
                  <c:v>-3.4210582548616086E-2</c:v>
                </c:pt>
                <c:pt idx="11">
                  <c:v>-3.2485281919700862E-2</c:v>
                </c:pt>
                <c:pt idx="12">
                  <c:v>-3.0764306148248766E-2</c:v>
                </c:pt>
                <c:pt idx="13">
                  <c:v>-2.9035049330034309E-2</c:v>
                </c:pt>
                <c:pt idx="14">
                  <c:v>-2.7300710488940602E-2</c:v>
                </c:pt>
                <c:pt idx="15">
                  <c:v>-2.5570672617019785E-2</c:v>
                </c:pt>
                <c:pt idx="16">
                  <c:v>-2.3824625926818364E-2</c:v>
                </c:pt>
                <c:pt idx="17">
                  <c:v>-2.2059124122031554E-2</c:v>
                </c:pt>
                <c:pt idx="18">
                  <c:v>-2.029627451240848E-2</c:v>
                </c:pt>
                <c:pt idx="19">
                  <c:v>-1.8523904477754545E-2</c:v>
                </c:pt>
                <c:pt idx="20">
                  <c:v>-1.6659129249730023E-2</c:v>
                </c:pt>
                <c:pt idx="21">
                  <c:v>-1.4737604857847524E-2</c:v>
                </c:pt>
                <c:pt idx="22">
                  <c:v>-1.276545412995949E-2</c:v>
                </c:pt>
                <c:pt idx="23">
                  <c:v>-1.0744658649445182E-2</c:v>
                </c:pt>
                <c:pt idx="24">
                  <c:v>-8.7124038838090542E-3</c:v>
                </c:pt>
                <c:pt idx="25">
                  <c:v>-6.6416582331764659E-3</c:v>
                </c:pt>
                <c:pt idx="26">
                  <c:v>-4.5477411895412934E-3</c:v>
                </c:pt>
                <c:pt idx="27">
                  <c:v>-2.4185046874915031E-3</c:v>
                </c:pt>
                <c:pt idx="28">
                  <c:v>-2.5793613979776392E-4</c:v>
                </c:pt>
                <c:pt idx="29">
                  <c:v>1.9417125436606633E-3</c:v>
                </c:pt>
                <c:pt idx="30">
                  <c:v>4.2044852169453931E-3</c:v>
                </c:pt>
                <c:pt idx="31">
                  <c:v>6.47289235241396E-3</c:v>
                </c:pt>
                <c:pt idx="32">
                  <c:v>8.7926765314829611E-3</c:v>
                </c:pt>
                <c:pt idx="33">
                  <c:v>1.1169580372603634E-2</c:v>
                </c:pt>
                <c:pt idx="34">
                  <c:v>1.3558560015552175E-2</c:v>
                </c:pt>
                <c:pt idx="35">
                  <c:v>1.5953209678238885E-2</c:v>
                </c:pt>
                <c:pt idx="36">
                  <c:v>1.8377414167814445E-2</c:v>
                </c:pt>
                <c:pt idx="37">
                  <c:v>2.0850237736882167E-2</c:v>
                </c:pt>
                <c:pt idx="38">
                  <c:v>2.3380152485809359E-2</c:v>
                </c:pt>
                <c:pt idx="39">
                  <c:v>2.5912507327187119E-2</c:v>
                </c:pt>
                <c:pt idx="40">
                  <c:v>2.8597638802433024E-2</c:v>
                </c:pt>
                <c:pt idx="41">
                  <c:v>3.1354458528323921E-2</c:v>
                </c:pt>
                <c:pt idx="42">
                  <c:v>3.4137378263487304E-2</c:v>
                </c:pt>
                <c:pt idx="43">
                  <c:v>3.6947036918018573E-2</c:v>
                </c:pt>
                <c:pt idx="44">
                  <c:v>3.9796998153159145E-2</c:v>
                </c:pt>
                <c:pt idx="45">
                  <c:v>4.2703746771915845E-2</c:v>
                </c:pt>
                <c:pt idx="46">
                  <c:v>4.5652284603144487E-2</c:v>
                </c:pt>
                <c:pt idx="47">
                  <c:v>4.8642803675712852E-2</c:v>
                </c:pt>
                <c:pt idx="48">
                  <c:v>5.1687652819845366E-2</c:v>
                </c:pt>
                <c:pt idx="49">
                  <c:v>5.4826979361092314E-2</c:v>
                </c:pt>
                <c:pt idx="50">
                  <c:v>5.8044221590009236E-2</c:v>
                </c:pt>
                <c:pt idx="51">
                  <c:v>6.1310129428620498E-2</c:v>
                </c:pt>
                <c:pt idx="52">
                  <c:v>6.4628722104350556E-2</c:v>
                </c:pt>
                <c:pt idx="53">
                  <c:v>6.8035640987646195E-2</c:v>
                </c:pt>
                <c:pt idx="54">
                  <c:v>7.1492489372266738E-2</c:v>
                </c:pt>
                <c:pt idx="55">
                  <c:v>7.5021820153859248E-2</c:v>
                </c:pt>
                <c:pt idx="56">
                  <c:v>7.8615409204859821E-2</c:v>
                </c:pt>
                <c:pt idx="57">
                  <c:v>8.2378940844135884E-2</c:v>
                </c:pt>
                <c:pt idx="58">
                  <c:v>8.6116351270646041E-2</c:v>
                </c:pt>
                <c:pt idx="59">
                  <c:v>8.9924573224203608E-2</c:v>
                </c:pt>
                <c:pt idx="60">
                  <c:v>9.376006761482919E-2</c:v>
                </c:pt>
                <c:pt idx="61">
                  <c:v>9.7609882771864442E-2</c:v>
                </c:pt>
                <c:pt idx="62">
                  <c:v>0.10150787539132394</c:v>
                </c:pt>
                <c:pt idx="63">
                  <c:v>0.10552204183077091</c:v>
                </c:pt>
                <c:pt idx="64">
                  <c:v>0.10940540885959779</c:v>
                </c:pt>
                <c:pt idx="65">
                  <c:v>0.11326069445015813</c:v>
                </c:pt>
                <c:pt idx="66">
                  <c:v>0.11721193719013911</c:v>
                </c:pt>
                <c:pt idx="67">
                  <c:v>0.12123112340132819</c:v>
                </c:pt>
                <c:pt idx="68">
                  <c:v>0.12524249768598664</c:v>
                </c:pt>
                <c:pt idx="69">
                  <c:v>0.12905388291006734</c:v>
                </c:pt>
                <c:pt idx="70">
                  <c:v>0.13315116805289801</c:v>
                </c:pt>
                <c:pt idx="71">
                  <c:v>0.13711816461947643</c:v>
                </c:pt>
                <c:pt idx="72">
                  <c:v>0.14118606821589427</c:v>
                </c:pt>
                <c:pt idx="73">
                  <c:v>0.14544830370854622</c:v>
                </c:pt>
                <c:pt idx="74">
                  <c:v>0.14973468635780623</c:v>
                </c:pt>
                <c:pt idx="75">
                  <c:v>0.15407258988874967</c:v>
                </c:pt>
                <c:pt idx="76">
                  <c:v>0.15838451970883524</c:v>
                </c:pt>
                <c:pt idx="77">
                  <c:v>0.16285511333853245</c:v>
                </c:pt>
                <c:pt idx="78">
                  <c:v>0.16733048265692305</c:v>
                </c:pt>
                <c:pt idx="79">
                  <c:v>0.17194492978555423</c:v>
                </c:pt>
                <c:pt idx="80">
                  <c:v>0.17646435924784104</c:v>
                </c:pt>
                <c:pt idx="81">
                  <c:v>0.18084830108322655</c:v>
                </c:pt>
                <c:pt idx="82">
                  <c:v>0.18512235117295908</c:v>
                </c:pt>
                <c:pt idx="83">
                  <c:v>0.18948527214887986</c:v>
                </c:pt>
                <c:pt idx="84">
                  <c:v>0.19400292055913934</c:v>
                </c:pt>
                <c:pt idx="85">
                  <c:v>0.19860983058954235</c:v>
                </c:pt>
                <c:pt idx="86">
                  <c:v>0.2033966938138882</c:v>
                </c:pt>
                <c:pt idx="87">
                  <c:v>0.208312220047213</c:v>
                </c:pt>
                <c:pt idx="88">
                  <c:v>0.21314171924183173</c:v>
                </c:pt>
                <c:pt idx="89">
                  <c:v>0.21808787391576279</c:v>
                </c:pt>
                <c:pt idx="90">
                  <c:v>0.22326597070108978</c:v>
                </c:pt>
                <c:pt idx="91">
                  <c:v>0.22857658912452605</c:v>
                </c:pt>
                <c:pt idx="92">
                  <c:v>0.23392439440116836</c:v>
                </c:pt>
                <c:pt idx="93">
                  <c:v>0.23934316528131766</c:v>
                </c:pt>
                <c:pt idx="94">
                  <c:v>0.24483277943915488</c:v>
                </c:pt>
                <c:pt idx="95">
                  <c:v>0.25000015368827089</c:v>
                </c:pt>
                <c:pt idx="96">
                  <c:v>0.25537304014839751</c:v>
                </c:pt>
                <c:pt idx="97">
                  <c:v>0.26098625378090717</c:v>
                </c:pt>
                <c:pt idx="98">
                  <c:v>0.26671987119666779</c:v>
                </c:pt>
                <c:pt idx="99">
                  <c:v>0.27237792595147015</c:v>
                </c:pt>
                <c:pt idx="100">
                  <c:v>0.27859797831674549</c:v>
                </c:pt>
                <c:pt idx="101">
                  <c:v>0.28506822429815554</c:v>
                </c:pt>
                <c:pt idx="102">
                  <c:v>0.29166271192901622</c:v>
                </c:pt>
                <c:pt idx="103">
                  <c:v>0.29841116894390857</c:v>
                </c:pt>
                <c:pt idx="104">
                  <c:v>0.30531993054451362</c:v>
                </c:pt>
                <c:pt idx="105">
                  <c:v>0.31263431828799987</c:v>
                </c:pt>
                <c:pt idx="106">
                  <c:v>0.32026289277734105</c:v>
                </c:pt>
                <c:pt idx="107">
                  <c:v>0.32811155429441241</c:v>
                </c:pt>
                <c:pt idx="108">
                  <c:v>0.33618123110865084</c:v>
                </c:pt>
                <c:pt idx="109">
                  <c:v>0.34465192111040616</c:v>
                </c:pt>
                <c:pt idx="110">
                  <c:v>0.35302685190343308</c:v>
                </c:pt>
                <c:pt idx="111">
                  <c:v>0.36134451364598819</c:v>
                </c:pt>
                <c:pt idx="112">
                  <c:v>0.36965652025756607</c:v>
                </c:pt>
                <c:pt idx="113">
                  <c:v>0.37815446437349831</c:v>
                </c:pt>
                <c:pt idx="114">
                  <c:v>0.38686185637909792</c:v>
                </c:pt>
                <c:pt idx="115">
                  <c:v>0.39562953747385415</c:v>
                </c:pt>
                <c:pt idx="116">
                  <c:v>0.40463640602403894</c:v>
                </c:pt>
                <c:pt idx="117">
                  <c:v>0.41387940802621731</c:v>
                </c:pt>
                <c:pt idx="118">
                  <c:v>0.42344914241928494</c:v>
                </c:pt>
                <c:pt idx="119">
                  <c:v>0.43330277901258402</c:v>
                </c:pt>
                <c:pt idx="120">
                  <c:v>0.44372494697250497</c:v>
                </c:pt>
                <c:pt idx="121">
                  <c:v>0.45425821630518376</c:v>
                </c:pt>
                <c:pt idx="122">
                  <c:v>0.46512562317279421</c:v>
                </c:pt>
                <c:pt idx="123">
                  <c:v>0.47633993256036228</c:v>
                </c:pt>
                <c:pt idx="124">
                  <c:v>0.48750879940856001</c:v>
                </c:pt>
                <c:pt idx="125">
                  <c:v>0.49878790231912867</c:v>
                </c:pt>
                <c:pt idx="126">
                  <c:v>0.510472183768376</c:v>
                </c:pt>
                <c:pt idx="127">
                  <c:v>0.52239648891383006</c:v>
                </c:pt>
                <c:pt idx="128">
                  <c:v>0.53451389899208146</c:v>
                </c:pt>
                <c:pt idx="129">
                  <c:v>0.54683715477603356</c:v>
                </c:pt>
                <c:pt idx="130">
                  <c:v>0.55917761099501606</c:v>
                </c:pt>
                <c:pt idx="131">
                  <c:v>0.57137088108017886</c:v>
                </c:pt>
                <c:pt idx="132">
                  <c:v>0.58357972309977968</c:v>
                </c:pt>
                <c:pt idx="133">
                  <c:v>0.59604169774078131</c:v>
                </c:pt>
                <c:pt idx="134">
                  <c:v>0.60909986333091315</c:v>
                </c:pt>
                <c:pt idx="135">
                  <c:v>0.62227283670662725</c:v>
                </c:pt>
                <c:pt idx="136">
                  <c:v>0.63566124119042722</c:v>
                </c:pt>
                <c:pt idx="137">
                  <c:v>0.64922145772078454</c:v>
                </c:pt>
                <c:pt idx="138">
                  <c:v>0.66305277746394187</c:v>
                </c:pt>
                <c:pt idx="139">
                  <c:v>0.67704285989856794</c:v>
                </c:pt>
                <c:pt idx="140">
                  <c:v>0.69116965708168276</c:v>
                </c:pt>
                <c:pt idx="141">
                  <c:v>0.70537753994816221</c:v>
                </c:pt>
                <c:pt idx="142">
                  <c:v>0.71943931489220625</c:v>
                </c:pt>
                <c:pt idx="143">
                  <c:v>0.73355344533201849</c:v>
                </c:pt>
                <c:pt idx="144">
                  <c:v>0.74803159453038603</c:v>
                </c:pt>
                <c:pt idx="145">
                  <c:v>0.76270022249347791</c:v>
                </c:pt>
                <c:pt idx="146">
                  <c:v>0.77780780008653583</c:v>
                </c:pt>
                <c:pt idx="147">
                  <c:v>0.79350993500705991</c:v>
                </c:pt>
                <c:pt idx="148">
                  <c:v>0.80865772276045667</c:v>
                </c:pt>
                <c:pt idx="149">
                  <c:v>0.82394514212650738</c:v>
                </c:pt>
                <c:pt idx="150">
                  <c:v>0.83929681052521077</c:v>
                </c:pt>
                <c:pt idx="151">
                  <c:v>0.85458979201455132</c:v>
                </c:pt>
                <c:pt idx="152">
                  <c:v>0.87023411700912912</c:v>
                </c:pt>
                <c:pt idx="153">
                  <c:v>0.88665430787681643</c:v>
                </c:pt>
                <c:pt idx="154">
                  <c:v>0.90334855101643763</c:v>
                </c:pt>
                <c:pt idx="155">
                  <c:v>0.92027370799404351</c:v>
                </c:pt>
                <c:pt idx="156">
                  <c:v>0.93777155750973551</c:v>
                </c:pt>
                <c:pt idx="157">
                  <c:v>0.95538714459081719</c:v>
                </c:pt>
                <c:pt idx="158">
                  <c:v>0.97330309487721867</c:v>
                </c:pt>
                <c:pt idx="159">
                  <c:v>0.99118622523597011</c:v>
                </c:pt>
                <c:pt idx="160">
                  <c:v>1.0097966369630991</c:v>
                </c:pt>
                <c:pt idx="161">
                  <c:v>1.0289785601059944</c:v>
                </c:pt>
                <c:pt idx="162">
                  <c:v>1.0484481652890674</c:v>
                </c:pt>
                <c:pt idx="163">
                  <c:v>1.0678254502885489</c:v>
                </c:pt>
                <c:pt idx="164">
                  <c:v>1.0874676415530056</c:v>
                </c:pt>
                <c:pt idx="165">
                  <c:v>1.1072587567641488</c:v>
                </c:pt>
                <c:pt idx="166">
                  <c:v>1.1266700176601048</c:v>
                </c:pt>
                <c:pt idx="167">
                  <c:v>1.1463445077832328</c:v>
                </c:pt>
                <c:pt idx="168">
                  <c:v>1.1662338487895665</c:v>
                </c:pt>
                <c:pt idx="169">
                  <c:v>1.1863623142922788</c:v>
                </c:pt>
                <c:pt idx="170">
                  <c:v>1.2057388812121661</c:v>
                </c:pt>
                <c:pt idx="171">
                  <c:v>1.2258641407361293</c:v>
                </c:pt>
                <c:pt idx="172">
                  <c:v>1.2461417606337251</c:v>
                </c:pt>
                <c:pt idx="173">
                  <c:v>1.2664514012329939</c:v>
                </c:pt>
                <c:pt idx="174">
                  <c:v>1.2869679180405462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AA-4B68-8F20-41F650BDDC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815535"/>
        <c:axId val="972820335"/>
      </c:scatterChart>
      <c:valAx>
        <c:axId val="972815535"/>
        <c:scaling>
          <c:orientation val="minMax"/>
          <c:max val="2025"/>
          <c:min val="18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Year (x)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50914717747907545"/>
              <c:y val="0.928464879850427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72820335"/>
        <c:crosses val="autoZero"/>
        <c:crossBetween val="midCat"/>
        <c:majorUnit val="25"/>
      </c:valAx>
      <c:valAx>
        <c:axId val="9728203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Annual temp rise from 1850-1900 (℃)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ysClr val="windowText" lastClr="000000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ja-JP" altLang="en-US"/>
            </a:p>
          </c:txPr>
        </c:title>
        <c:numFmt formatCode="0.0_ 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ja-JP"/>
          </a:p>
        </c:txPr>
        <c:crossAx val="97281553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19358804282263"/>
          <c:y val="5.2876062920793089E-2"/>
          <c:w val="0.82382070221915982"/>
          <c:h val="0.218482559868328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1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404426</xdr:colOff>
      <xdr:row>116</xdr:row>
      <xdr:rowOff>100010</xdr:rowOff>
    </xdr:from>
    <xdr:to>
      <xdr:col>21</xdr:col>
      <xdr:colOff>584219</xdr:colOff>
      <xdr:row>132</xdr:row>
      <xdr:rowOff>30779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98E48337-199A-4DE3-83EC-39E6333F5654}"/>
            </a:ext>
          </a:extLst>
        </xdr:cNvPr>
        <xdr:cNvGrpSpPr/>
      </xdr:nvGrpSpPr>
      <xdr:grpSpPr>
        <a:xfrm>
          <a:off x="11943283" y="23939724"/>
          <a:ext cx="8330472" cy="3985698"/>
          <a:chOff x="122024775" y="21764625"/>
          <a:chExt cx="8316864" cy="3742451"/>
        </a:xfrm>
      </xdr:grpSpPr>
      <xdr:graphicFrame macro="">
        <xdr:nvGraphicFramePr>
          <xdr:cNvPr id="3" name="グラフ 2">
            <a:extLst>
              <a:ext uri="{FF2B5EF4-FFF2-40B4-BE49-F238E27FC236}">
                <a16:creationId xmlns:a16="http://schemas.microsoft.com/office/drawing/2014/main" id="{2600F54B-0A53-26E7-7E94-EFC2E31F1F6E}"/>
              </a:ext>
            </a:extLst>
          </xdr:cNvPr>
          <xdr:cNvGraphicFramePr>
            <a:graphicFrameLocks/>
          </xdr:cNvGraphicFramePr>
        </xdr:nvGraphicFramePr>
        <xdr:xfrm>
          <a:off x="122024775" y="21764625"/>
          <a:ext cx="8316864" cy="374245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28D4BF3D-4964-2623-EE08-E2C160EFE441}"/>
              </a:ext>
            </a:extLst>
          </xdr:cNvPr>
          <xdr:cNvSpPr txBox="1"/>
        </xdr:nvSpPr>
        <xdr:spPr>
          <a:xfrm>
            <a:off x="123015372" y="21878925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a</a:t>
            </a:r>
            <a:endParaRPr kumimoji="1" lang="ja-JP" altLang="en-US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11</xdr:col>
      <xdr:colOff>404426</xdr:colOff>
      <xdr:row>133</xdr:row>
      <xdr:rowOff>35095</xdr:rowOff>
    </xdr:from>
    <xdr:to>
      <xdr:col>21</xdr:col>
      <xdr:colOff>584219</xdr:colOff>
      <xdr:row>147</xdr:row>
      <xdr:rowOff>196065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1843F38D-00BB-490F-B5E5-42FA84A8CE03}"/>
            </a:ext>
          </a:extLst>
        </xdr:cNvPr>
        <xdr:cNvGrpSpPr/>
      </xdr:nvGrpSpPr>
      <xdr:grpSpPr>
        <a:xfrm>
          <a:off x="11943283" y="28188274"/>
          <a:ext cx="8330472" cy="3658005"/>
          <a:chOff x="121970291" y="25773359"/>
          <a:chExt cx="8316864" cy="3504326"/>
        </a:xfrm>
      </xdr:grpSpPr>
      <xdr:graphicFrame macro="">
        <xdr:nvGraphicFramePr>
          <xdr:cNvPr id="6" name="グラフ 5">
            <a:extLst>
              <a:ext uri="{FF2B5EF4-FFF2-40B4-BE49-F238E27FC236}">
                <a16:creationId xmlns:a16="http://schemas.microsoft.com/office/drawing/2014/main" id="{1A4F65F6-674C-2419-DDB2-BD8FBED40E1C}"/>
              </a:ext>
            </a:extLst>
          </xdr:cNvPr>
          <xdr:cNvGraphicFramePr/>
        </xdr:nvGraphicFramePr>
        <xdr:xfrm>
          <a:off x="121970291" y="25773359"/>
          <a:ext cx="8316864" cy="350432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A9A09617-E07B-FD27-BE74-99BF3AACEF47}"/>
              </a:ext>
            </a:extLst>
          </xdr:cNvPr>
          <xdr:cNvSpPr txBox="1"/>
        </xdr:nvSpPr>
        <xdr:spPr>
          <a:xfrm>
            <a:off x="123015372" y="25888622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b</a:t>
            </a:r>
            <a:endParaRPr kumimoji="1" lang="ja-JP" altLang="en-US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63</xdr:col>
      <xdr:colOff>140313</xdr:colOff>
      <xdr:row>132</xdr:row>
      <xdr:rowOff>168677</xdr:rowOff>
    </xdr:from>
    <xdr:to>
      <xdr:col>69</xdr:col>
      <xdr:colOff>527797</xdr:colOff>
      <xdr:row>148</xdr:row>
      <xdr:rowOff>58883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F3DE7ADB-C33B-48B7-B0E4-282AAF1EE712}"/>
            </a:ext>
          </a:extLst>
        </xdr:cNvPr>
        <xdr:cNvGrpSpPr/>
      </xdr:nvGrpSpPr>
      <xdr:grpSpPr>
        <a:xfrm>
          <a:off x="52310099" y="28063320"/>
          <a:ext cx="4877841" cy="3890706"/>
          <a:chOff x="137423435" y="25960726"/>
          <a:chExt cx="5127715" cy="3538199"/>
        </a:xfrm>
      </xdr:grpSpPr>
      <xdr:graphicFrame macro="">
        <xdr:nvGraphicFramePr>
          <xdr:cNvPr id="9" name="グラフ 8">
            <a:extLst>
              <a:ext uri="{FF2B5EF4-FFF2-40B4-BE49-F238E27FC236}">
                <a16:creationId xmlns:a16="http://schemas.microsoft.com/office/drawing/2014/main" id="{0FBE8E10-3EEE-B536-6F94-C722CDC677E6}"/>
              </a:ext>
            </a:extLst>
          </xdr:cNvPr>
          <xdr:cNvGraphicFramePr/>
        </xdr:nvGraphicFramePr>
        <xdr:xfrm>
          <a:off x="137423435" y="25960726"/>
          <a:ext cx="5127715" cy="353819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88DB6B7D-5B37-B0E0-85A6-0CDD87F934DA}"/>
              </a:ext>
            </a:extLst>
          </xdr:cNvPr>
          <xdr:cNvSpPr txBox="1"/>
        </xdr:nvSpPr>
        <xdr:spPr>
          <a:xfrm>
            <a:off x="138169647" y="26050875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d</a:t>
            </a:r>
            <a:endParaRPr kumimoji="1" lang="ja-JP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56</xdr:col>
      <xdr:colOff>108697</xdr:colOff>
      <xdr:row>149</xdr:row>
      <xdr:rowOff>23839</xdr:rowOff>
    </xdr:from>
    <xdr:to>
      <xdr:col>62</xdr:col>
      <xdr:colOff>575101</xdr:colOff>
      <xdr:row>164</xdr:row>
      <xdr:rowOff>146007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D3F735A-35CC-45DA-8FA5-57673470B772}"/>
            </a:ext>
          </a:extLst>
        </xdr:cNvPr>
        <xdr:cNvGrpSpPr/>
      </xdr:nvGrpSpPr>
      <xdr:grpSpPr>
        <a:xfrm>
          <a:off x="47039733" y="32163910"/>
          <a:ext cx="4956761" cy="3796097"/>
          <a:chOff x="143099292" y="25995383"/>
          <a:chExt cx="5109708" cy="3503542"/>
        </a:xfrm>
      </xdr:grpSpPr>
      <xdr:graphicFrame macro="">
        <xdr:nvGraphicFramePr>
          <xdr:cNvPr id="12" name="グラフ 11">
            <a:extLst>
              <a:ext uri="{FF2B5EF4-FFF2-40B4-BE49-F238E27FC236}">
                <a16:creationId xmlns:a16="http://schemas.microsoft.com/office/drawing/2014/main" id="{95781C7F-0186-0CB5-1AC7-9FC759BF1007}"/>
              </a:ext>
            </a:extLst>
          </xdr:cNvPr>
          <xdr:cNvGraphicFramePr/>
        </xdr:nvGraphicFramePr>
        <xdr:xfrm>
          <a:off x="143099292" y="25995383"/>
          <a:ext cx="5109708" cy="350354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4"/>
          </a:graphicData>
        </a:graphic>
      </xdr:graphicFrame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B26EB6C0-9523-D5C5-F831-338090DAC2EE}"/>
              </a:ext>
            </a:extLst>
          </xdr:cNvPr>
          <xdr:cNvSpPr txBox="1"/>
        </xdr:nvSpPr>
        <xdr:spPr>
          <a:xfrm>
            <a:off x="143951322" y="26050875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e</a:t>
            </a:r>
            <a:endParaRPr kumimoji="1" lang="ja-JP" altLang="en-US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56</xdr:col>
      <xdr:colOff>142876</xdr:colOff>
      <xdr:row>116</xdr:row>
      <xdr:rowOff>100010</xdr:rowOff>
    </xdr:from>
    <xdr:to>
      <xdr:col>62</xdr:col>
      <xdr:colOff>608159</xdr:colOff>
      <xdr:row>131</xdr:row>
      <xdr:rowOff>214230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C3277408-C3A1-4984-8343-907157B1454B}"/>
            </a:ext>
          </a:extLst>
        </xdr:cNvPr>
        <xdr:cNvGrpSpPr/>
      </xdr:nvGrpSpPr>
      <xdr:grpSpPr>
        <a:xfrm>
          <a:off x="47073912" y="23939724"/>
          <a:ext cx="4955640" cy="3910613"/>
          <a:chOff x="148292483" y="25993725"/>
          <a:chExt cx="5106521" cy="3790950"/>
        </a:xfrm>
      </xdr:grpSpPr>
      <xdr:graphicFrame macro="">
        <xdr:nvGraphicFramePr>
          <xdr:cNvPr id="15" name="グラフ 14">
            <a:extLst>
              <a:ext uri="{FF2B5EF4-FFF2-40B4-BE49-F238E27FC236}">
                <a16:creationId xmlns:a16="http://schemas.microsoft.com/office/drawing/2014/main" id="{28BBE8BC-48B6-923B-2DC2-04EE96DDC8BE}"/>
              </a:ext>
            </a:extLst>
          </xdr:cNvPr>
          <xdr:cNvGraphicFramePr/>
        </xdr:nvGraphicFramePr>
        <xdr:xfrm>
          <a:off x="148292483" y="25993725"/>
          <a:ext cx="5106521" cy="37909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5"/>
          </a:graphicData>
        </a:graphic>
      </xdr:graphicFrame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466D5A11-FF5A-0F29-981C-6BFC4435F608}"/>
              </a:ext>
            </a:extLst>
          </xdr:cNvPr>
          <xdr:cNvSpPr txBox="1"/>
        </xdr:nvSpPr>
        <xdr:spPr>
          <a:xfrm>
            <a:off x="149380572" y="26231850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a</a:t>
            </a:r>
            <a:endParaRPr kumimoji="1" lang="ja-JP" altLang="en-US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63</xdr:col>
      <xdr:colOff>135550</xdr:colOff>
      <xdr:row>116</xdr:row>
      <xdr:rowOff>100010</xdr:rowOff>
    </xdr:from>
    <xdr:to>
      <xdr:col>69</xdr:col>
      <xdr:colOff>532559</xdr:colOff>
      <xdr:row>131</xdr:row>
      <xdr:rowOff>200024</xdr:rowOff>
    </xdr:to>
    <xdr:grpSp>
      <xdr:nvGrpSpPr>
        <xdr:cNvPr id="17" name="グループ化 16">
          <a:extLst>
            <a:ext uri="{FF2B5EF4-FFF2-40B4-BE49-F238E27FC236}">
              <a16:creationId xmlns:a16="http://schemas.microsoft.com/office/drawing/2014/main" id="{89B5A242-8A8B-405F-8882-AE0DC7AC1D2B}"/>
            </a:ext>
          </a:extLst>
        </xdr:cNvPr>
        <xdr:cNvGrpSpPr/>
      </xdr:nvGrpSpPr>
      <xdr:grpSpPr>
        <a:xfrm>
          <a:off x="52305336" y="23939724"/>
          <a:ext cx="4887366" cy="3896407"/>
          <a:chOff x="153609674" y="25988961"/>
          <a:chExt cx="5105401" cy="3738564"/>
        </a:xfrm>
      </xdr:grpSpPr>
      <xdr:graphicFrame macro="">
        <xdr:nvGraphicFramePr>
          <xdr:cNvPr id="18" name="グラフ 17">
            <a:extLst>
              <a:ext uri="{FF2B5EF4-FFF2-40B4-BE49-F238E27FC236}">
                <a16:creationId xmlns:a16="http://schemas.microsoft.com/office/drawing/2014/main" id="{DDDCBA88-9ADD-95CF-92C7-C033205EA177}"/>
              </a:ext>
            </a:extLst>
          </xdr:cNvPr>
          <xdr:cNvGraphicFramePr/>
        </xdr:nvGraphicFramePr>
        <xdr:xfrm>
          <a:off x="153609674" y="25988961"/>
          <a:ext cx="5105401" cy="373856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6"/>
          </a:graphicData>
        </a:graphic>
      </xdr:graphicFrame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id="{704BBEAB-1832-937B-BBC1-6BE348E300C9}"/>
              </a:ext>
            </a:extLst>
          </xdr:cNvPr>
          <xdr:cNvSpPr txBox="1"/>
        </xdr:nvSpPr>
        <xdr:spPr>
          <a:xfrm>
            <a:off x="154581222" y="26174700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b</a:t>
            </a:r>
            <a:endParaRPr kumimoji="1" lang="ja-JP" altLang="en-US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63</xdr:col>
      <xdr:colOff>149838</xdr:colOff>
      <xdr:row>149</xdr:row>
      <xdr:rowOff>16330</xdr:rowOff>
    </xdr:from>
    <xdr:to>
      <xdr:col>69</xdr:col>
      <xdr:colOff>518272</xdr:colOff>
      <xdr:row>164</xdr:row>
      <xdr:rowOff>147250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8BBC1F65-7032-406E-828D-BCBF74E6FB90}"/>
            </a:ext>
          </a:extLst>
        </xdr:cNvPr>
        <xdr:cNvGrpSpPr/>
      </xdr:nvGrpSpPr>
      <xdr:grpSpPr>
        <a:xfrm>
          <a:off x="52319624" y="32156401"/>
          <a:ext cx="4858791" cy="3804849"/>
          <a:chOff x="158900849" y="26005681"/>
          <a:chExt cx="5119651" cy="3721844"/>
        </a:xfrm>
      </xdr:grpSpPr>
      <xdr:graphicFrame macro="">
        <xdr:nvGraphicFramePr>
          <xdr:cNvPr id="21" name="グラフ 20">
            <a:extLst>
              <a:ext uri="{FF2B5EF4-FFF2-40B4-BE49-F238E27FC236}">
                <a16:creationId xmlns:a16="http://schemas.microsoft.com/office/drawing/2014/main" id="{74F9F44F-EA8D-01F7-15E6-F664621F7B57}"/>
              </a:ext>
            </a:extLst>
          </xdr:cNvPr>
          <xdr:cNvGraphicFramePr/>
        </xdr:nvGraphicFramePr>
        <xdr:xfrm>
          <a:off x="158900849" y="26005681"/>
          <a:ext cx="5119651" cy="3721844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7"/>
          </a:graphicData>
        </a:graphic>
      </xdr:graphicFrame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C07FE2-832B-E3D3-B35B-C2D1F98362E2}"/>
              </a:ext>
            </a:extLst>
          </xdr:cNvPr>
          <xdr:cNvSpPr txBox="1"/>
        </xdr:nvSpPr>
        <xdr:spPr>
          <a:xfrm>
            <a:off x="159772347" y="26108025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f</a:t>
            </a:r>
            <a:endParaRPr kumimoji="1" lang="ja-JP" altLang="en-US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56</xdr:col>
      <xdr:colOff>122985</xdr:colOff>
      <xdr:row>165</xdr:row>
      <xdr:rowOff>115903</xdr:rowOff>
    </xdr:from>
    <xdr:to>
      <xdr:col>62</xdr:col>
      <xdr:colOff>560814</xdr:colOff>
      <xdr:row>181</xdr:row>
      <xdr:rowOff>1882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A830ECB9-9C45-484C-89FC-2912D3F5469F}"/>
            </a:ext>
          </a:extLst>
        </xdr:cNvPr>
        <xdr:cNvGrpSpPr/>
      </xdr:nvGrpSpPr>
      <xdr:grpSpPr>
        <a:xfrm>
          <a:off x="47054021" y="36174832"/>
          <a:ext cx="4928186" cy="3804836"/>
          <a:chOff x="131297940" y="25977197"/>
          <a:chExt cx="5138160" cy="3502678"/>
        </a:xfrm>
      </xdr:grpSpPr>
      <xdr:graphicFrame macro="">
        <xdr:nvGraphicFramePr>
          <xdr:cNvPr id="24" name="グラフ 23">
            <a:extLst>
              <a:ext uri="{FF2B5EF4-FFF2-40B4-BE49-F238E27FC236}">
                <a16:creationId xmlns:a16="http://schemas.microsoft.com/office/drawing/2014/main" id="{3FA852D3-3C4E-EC33-B18D-EC61479FBB60}"/>
              </a:ext>
            </a:extLst>
          </xdr:cNvPr>
          <xdr:cNvGraphicFramePr/>
        </xdr:nvGraphicFramePr>
        <xdr:xfrm>
          <a:off x="131297940" y="25977197"/>
          <a:ext cx="5138160" cy="350267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8"/>
          </a:graphicData>
        </a:graphic>
      </xdr:graphicFrame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174A3006-2D7F-B324-7D52-123DE061B3AE}"/>
              </a:ext>
            </a:extLst>
          </xdr:cNvPr>
          <xdr:cNvSpPr txBox="1"/>
        </xdr:nvSpPr>
        <xdr:spPr>
          <a:xfrm>
            <a:off x="132359397" y="26088975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</a:t>
            </a:r>
            <a:endParaRPr kumimoji="1" lang="ja-JP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144</xdr:col>
      <xdr:colOff>427554</xdr:colOff>
      <xdr:row>179</xdr:row>
      <xdr:rowOff>38100</xdr:rowOff>
    </xdr:from>
    <xdr:to>
      <xdr:col>149</xdr:col>
      <xdr:colOff>183608</xdr:colOff>
      <xdr:row>179</xdr:row>
      <xdr:rowOff>44376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C2653D9C-7680-49A4-89C8-3296BCD5ABC5}"/>
            </a:ext>
          </a:extLst>
        </xdr:cNvPr>
        <xdr:cNvCxnSpPr/>
      </xdr:nvCxnSpPr>
      <xdr:spPr>
        <a:xfrm flipH="1">
          <a:off x="99182754" y="42900600"/>
          <a:ext cx="3185054" cy="6276"/>
        </a:xfrm>
        <a:prstGeom prst="line">
          <a:avLst/>
        </a:prstGeom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145</xdr:col>
      <xdr:colOff>554161</xdr:colOff>
      <xdr:row>177</xdr:row>
      <xdr:rowOff>209550</xdr:rowOff>
    </xdr:from>
    <xdr:to>
      <xdr:col>149</xdr:col>
      <xdr:colOff>183608</xdr:colOff>
      <xdr:row>177</xdr:row>
      <xdr:rowOff>209550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CF382509-993A-4BFA-A34D-92FE054101B0}"/>
            </a:ext>
          </a:extLst>
        </xdr:cNvPr>
        <xdr:cNvCxnSpPr/>
      </xdr:nvCxnSpPr>
      <xdr:spPr>
        <a:xfrm flipH="1">
          <a:off x="99995161" y="42595800"/>
          <a:ext cx="2372647" cy="0"/>
        </a:xfrm>
        <a:prstGeom prst="line">
          <a:avLst/>
        </a:prstGeom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146</xdr:col>
      <xdr:colOff>368205</xdr:colOff>
      <xdr:row>176</xdr:row>
      <xdr:rowOff>152400</xdr:rowOff>
    </xdr:from>
    <xdr:to>
      <xdr:col>149</xdr:col>
      <xdr:colOff>184252</xdr:colOff>
      <xdr:row>176</xdr:row>
      <xdr:rowOff>152400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3E2D878B-F545-42B1-986F-285279600848}"/>
            </a:ext>
          </a:extLst>
        </xdr:cNvPr>
        <xdr:cNvCxnSpPr/>
      </xdr:nvCxnSpPr>
      <xdr:spPr>
        <a:xfrm flipH="1">
          <a:off x="100495005" y="42300525"/>
          <a:ext cx="1873447" cy="0"/>
        </a:xfrm>
        <a:prstGeom prst="line">
          <a:avLst/>
        </a:prstGeom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147</xdr:col>
      <xdr:colOff>71982</xdr:colOff>
      <xdr:row>175</xdr:row>
      <xdr:rowOff>66675</xdr:rowOff>
    </xdr:from>
    <xdr:to>
      <xdr:col>149</xdr:col>
      <xdr:colOff>184252</xdr:colOff>
      <xdr:row>175</xdr:row>
      <xdr:rowOff>66675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9744DAF4-B503-4934-92E6-0BEFE2FB0FC7}"/>
            </a:ext>
          </a:extLst>
        </xdr:cNvPr>
        <xdr:cNvCxnSpPr/>
      </xdr:nvCxnSpPr>
      <xdr:spPr>
        <a:xfrm flipH="1">
          <a:off x="100884582" y="41976675"/>
          <a:ext cx="1483870" cy="0"/>
        </a:xfrm>
        <a:prstGeom prst="line">
          <a:avLst/>
        </a:prstGeom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182</xdr:col>
      <xdr:colOff>158170</xdr:colOff>
      <xdr:row>173</xdr:row>
      <xdr:rowOff>158801</xdr:rowOff>
    </xdr:from>
    <xdr:to>
      <xdr:col>182</xdr:col>
      <xdr:colOff>158170</xdr:colOff>
      <xdr:row>184</xdr:row>
      <xdr:rowOff>41413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26AB45F7-75A8-49B7-B239-CEFD1AA89C45}"/>
            </a:ext>
          </a:extLst>
        </xdr:cNvPr>
        <xdr:cNvCxnSpPr/>
      </xdr:nvCxnSpPr>
      <xdr:spPr>
        <a:xfrm>
          <a:off x="124973770" y="41592551"/>
          <a:ext cx="0" cy="2501987"/>
        </a:xfrm>
        <a:prstGeom prst="line">
          <a:avLst/>
        </a:prstGeom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56</xdr:col>
      <xdr:colOff>120604</xdr:colOff>
      <xdr:row>132</xdr:row>
      <xdr:rowOff>184127</xdr:rowOff>
    </xdr:from>
    <xdr:to>
      <xdr:col>62</xdr:col>
      <xdr:colOff>563195</xdr:colOff>
      <xdr:row>148</xdr:row>
      <xdr:rowOff>65148</xdr:rowOff>
    </xdr:to>
    <xdr:grpSp>
      <xdr:nvGrpSpPr>
        <xdr:cNvPr id="31" name="グループ化 30">
          <a:extLst>
            <a:ext uri="{FF2B5EF4-FFF2-40B4-BE49-F238E27FC236}">
              <a16:creationId xmlns:a16="http://schemas.microsoft.com/office/drawing/2014/main" id="{1450D426-DDF6-4F59-90A1-D6051B09062E}"/>
            </a:ext>
          </a:extLst>
        </xdr:cNvPr>
        <xdr:cNvGrpSpPr/>
      </xdr:nvGrpSpPr>
      <xdr:grpSpPr>
        <a:xfrm>
          <a:off x="47051640" y="28078770"/>
          <a:ext cx="4932948" cy="3881521"/>
          <a:chOff x="169330687" y="26017536"/>
          <a:chExt cx="5086350" cy="3729038"/>
        </a:xfrm>
      </xdr:grpSpPr>
      <xdr:graphicFrame macro="">
        <xdr:nvGraphicFramePr>
          <xdr:cNvPr id="32" name="グラフ 31">
            <a:extLst>
              <a:ext uri="{FF2B5EF4-FFF2-40B4-BE49-F238E27FC236}">
                <a16:creationId xmlns:a16="http://schemas.microsoft.com/office/drawing/2014/main" id="{FE5E7E6B-4DE9-0815-43F9-FFB23B74AE4F}"/>
              </a:ext>
            </a:extLst>
          </xdr:cNvPr>
          <xdr:cNvGraphicFramePr/>
        </xdr:nvGraphicFramePr>
        <xdr:xfrm>
          <a:off x="169330687" y="26017536"/>
          <a:ext cx="5086350" cy="3729038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9"/>
          </a:graphicData>
        </a:graphic>
      </xdr:graphicFrame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5FF96D80-0D7A-C0A6-61D9-78ADABB2181E}"/>
              </a:ext>
            </a:extLst>
          </xdr:cNvPr>
          <xdr:cNvSpPr txBox="1"/>
        </xdr:nvSpPr>
        <xdr:spPr>
          <a:xfrm>
            <a:off x="170316522" y="26165175"/>
            <a:ext cx="287258" cy="32829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</a:t>
            </a:r>
            <a:endParaRPr kumimoji="1" lang="ja-JP" altLang="en-US" sz="1600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44</xdr:col>
      <xdr:colOff>642718</xdr:colOff>
      <xdr:row>165</xdr:row>
      <xdr:rowOff>230660</xdr:rowOff>
    </xdr:from>
    <xdr:to>
      <xdr:col>44</xdr:col>
      <xdr:colOff>642718</xdr:colOff>
      <xdr:row>178</xdr:row>
      <xdr:rowOff>190049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A3C7CAE5-D5BE-48BF-9CC8-2B1246CABC37}"/>
            </a:ext>
          </a:extLst>
        </xdr:cNvPr>
        <xdr:cNvCxnSpPr/>
      </xdr:nvCxnSpPr>
      <xdr:spPr>
        <a:xfrm>
          <a:off x="30817918" y="39759410"/>
          <a:ext cx="0" cy="3055014"/>
        </a:xfrm>
        <a:prstGeom prst="line">
          <a:avLst/>
        </a:prstGeom>
        <a:ln w="6350"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145</xdr:col>
      <xdr:colOff>254657</xdr:colOff>
      <xdr:row>143</xdr:row>
      <xdr:rowOff>96551</xdr:rowOff>
    </xdr:from>
    <xdr:to>
      <xdr:col>149</xdr:col>
      <xdr:colOff>109793</xdr:colOff>
      <xdr:row>143</xdr:row>
      <xdr:rowOff>106019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0228C213-D951-416E-8A2C-98B74A562328}"/>
            </a:ext>
          </a:extLst>
        </xdr:cNvPr>
        <xdr:cNvCxnSpPr/>
      </xdr:nvCxnSpPr>
      <xdr:spPr>
        <a:xfrm flipH="1" flipV="1">
          <a:off x="99695657" y="34386551"/>
          <a:ext cx="2598336" cy="9468"/>
        </a:xfrm>
        <a:prstGeom prst="line">
          <a:avLst/>
        </a:prstGeom>
        <a:ln w="9525"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145</xdr:col>
      <xdr:colOff>254657</xdr:colOff>
      <xdr:row>141</xdr:row>
      <xdr:rowOff>51172</xdr:rowOff>
    </xdr:from>
    <xdr:to>
      <xdr:col>149</xdr:col>
      <xdr:colOff>109793</xdr:colOff>
      <xdr:row>141</xdr:row>
      <xdr:rowOff>60640</xdr:rowOff>
    </xdr:to>
    <xdr:cxnSp macro="">
      <xdr:nvCxnSpPr>
        <xdr:cNvPr id="38" name="直線コネクタ 37">
          <a:extLst>
            <a:ext uri="{FF2B5EF4-FFF2-40B4-BE49-F238E27FC236}">
              <a16:creationId xmlns:a16="http://schemas.microsoft.com/office/drawing/2014/main" id="{F31B035C-BDED-48C3-8770-1AE9A7C87487}"/>
            </a:ext>
          </a:extLst>
        </xdr:cNvPr>
        <xdr:cNvCxnSpPr/>
      </xdr:nvCxnSpPr>
      <xdr:spPr>
        <a:xfrm flipH="1" flipV="1">
          <a:off x="99695657" y="33864922"/>
          <a:ext cx="2598336" cy="9468"/>
        </a:xfrm>
        <a:prstGeom prst="line">
          <a:avLst/>
        </a:prstGeom>
        <a:ln w="9525">
          <a:solidFill>
            <a:schemeClr val="bg1">
              <a:lumMod val="85000"/>
            </a:schemeClr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799440</xdr:colOff>
      <xdr:row>133</xdr:row>
      <xdr:rowOff>35095</xdr:rowOff>
    </xdr:from>
    <xdr:to>
      <xdr:col>43</xdr:col>
      <xdr:colOff>597294</xdr:colOff>
      <xdr:row>149</xdr:row>
      <xdr:rowOff>6599</xdr:rowOff>
    </xdr:to>
    <xdr:grpSp>
      <xdr:nvGrpSpPr>
        <xdr:cNvPr id="39" name="グループ化 38">
          <a:extLst>
            <a:ext uri="{FF2B5EF4-FFF2-40B4-BE49-F238E27FC236}">
              <a16:creationId xmlns:a16="http://schemas.microsoft.com/office/drawing/2014/main" id="{D163426D-1757-4179-8EEA-A57508412678}"/>
            </a:ext>
          </a:extLst>
        </xdr:cNvPr>
        <xdr:cNvGrpSpPr/>
      </xdr:nvGrpSpPr>
      <xdr:grpSpPr>
        <a:xfrm>
          <a:off x="29469690" y="28188274"/>
          <a:ext cx="8275104" cy="3958396"/>
          <a:chOff x="113328450" y="25955625"/>
          <a:chExt cx="8339137" cy="3771900"/>
        </a:xfrm>
      </xdr:grpSpPr>
      <xdr:graphicFrame macro="">
        <xdr:nvGraphicFramePr>
          <xdr:cNvPr id="40" name="グラフ 39">
            <a:extLst>
              <a:ext uri="{FF2B5EF4-FFF2-40B4-BE49-F238E27FC236}">
                <a16:creationId xmlns:a16="http://schemas.microsoft.com/office/drawing/2014/main" id="{3A92E7D9-19FE-E062-D7FF-5B38D16A70E4}"/>
              </a:ext>
            </a:extLst>
          </xdr:cNvPr>
          <xdr:cNvGraphicFramePr/>
        </xdr:nvGraphicFramePr>
        <xdr:xfrm>
          <a:off x="113328450" y="25955625"/>
          <a:ext cx="8339137" cy="3771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0"/>
          </a:graphicData>
        </a:graphic>
      </xdr:graphicFrame>
      <xdr:grpSp>
        <xdr:nvGrpSpPr>
          <xdr:cNvPr id="41" name="グループ化 40">
            <a:extLst>
              <a:ext uri="{FF2B5EF4-FFF2-40B4-BE49-F238E27FC236}">
                <a16:creationId xmlns:a16="http://schemas.microsoft.com/office/drawing/2014/main" id="{2576CDD4-2331-8025-2293-6676CEFDAAB4}"/>
              </a:ext>
            </a:extLst>
          </xdr:cNvPr>
          <xdr:cNvGrpSpPr/>
        </xdr:nvGrpSpPr>
        <xdr:grpSpPr>
          <a:xfrm>
            <a:off x="114251536" y="26108025"/>
            <a:ext cx="7045908" cy="3170685"/>
            <a:chOff x="114251536" y="26108025"/>
            <a:chExt cx="7045908" cy="3170685"/>
          </a:xfrm>
        </xdr:grpSpPr>
        <xdr:cxnSp macro="">
          <xdr:nvCxnSpPr>
            <xdr:cNvPr id="42" name="直線コネクタ 41">
              <a:extLst>
                <a:ext uri="{FF2B5EF4-FFF2-40B4-BE49-F238E27FC236}">
                  <a16:creationId xmlns:a16="http://schemas.microsoft.com/office/drawing/2014/main" id="{687C2929-8BFC-3340-FA91-4ED0F095C160}"/>
                </a:ext>
              </a:extLst>
            </xdr:cNvPr>
            <xdr:cNvCxnSpPr/>
          </xdr:nvCxnSpPr>
          <xdr:spPr>
            <a:xfrm>
              <a:off x="114742563" y="26108025"/>
              <a:ext cx="0" cy="314000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3" name="直線コネクタ 42">
              <a:extLst>
                <a:ext uri="{FF2B5EF4-FFF2-40B4-BE49-F238E27FC236}">
                  <a16:creationId xmlns:a16="http://schemas.microsoft.com/office/drawing/2014/main" id="{17DC4C0D-F29B-C77F-8FED-23D1FBAC60BD}"/>
                </a:ext>
              </a:extLst>
            </xdr:cNvPr>
            <xdr:cNvCxnSpPr/>
          </xdr:nvCxnSpPr>
          <xdr:spPr>
            <a:xfrm>
              <a:off x="115470882" y="26108025"/>
              <a:ext cx="0" cy="260032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4" name="直線コネクタ 43">
              <a:extLst>
                <a:ext uri="{FF2B5EF4-FFF2-40B4-BE49-F238E27FC236}">
                  <a16:creationId xmlns:a16="http://schemas.microsoft.com/office/drawing/2014/main" id="{9A817E64-01CB-5C39-E582-6B207D88370E}"/>
                </a:ext>
              </a:extLst>
            </xdr:cNvPr>
            <xdr:cNvCxnSpPr/>
          </xdr:nvCxnSpPr>
          <xdr:spPr>
            <a:xfrm>
              <a:off x="116199203" y="26138709"/>
              <a:ext cx="0" cy="245534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5" name="直線コネクタ 44">
              <a:extLst>
                <a:ext uri="{FF2B5EF4-FFF2-40B4-BE49-F238E27FC236}">
                  <a16:creationId xmlns:a16="http://schemas.microsoft.com/office/drawing/2014/main" id="{9EA2B83D-15EF-2E30-BCC6-A21B2A4D6D03}"/>
                </a:ext>
              </a:extLst>
            </xdr:cNvPr>
            <xdr:cNvCxnSpPr/>
          </xdr:nvCxnSpPr>
          <xdr:spPr>
            <a:xfrm>
              <a:off x="116927524" y="26138709"/>
              <a:ext cx="0" cy="230294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6" name="直線コネクタ 45">
              <a:extLst>
                <a:ext uri="{FF2B5EF4-FFF2-40B4-BE49-F238E27FC236}">
                  <a16:creationId xmlns:a16="http://schemas.microsoft.com/office/drawing/2014/main" id="{E78DBD6B-7749-67E1-8C47-0D5158A215AE}"/>
                </a:ext>
              </a:extLst>
            </xdr:cNvPr>
            <xdr:cNvCxnSpPr/>
          </xdr:nvCxnSpPr>
          <xdr:spPr>
            <a:xfrm>
              <a:off x="117655844" y="26138709"/>
              <a:ext cx="0" cy="207434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7" name="直線コネクタ 46">
              <a:extLst>
                <a:ext uri="{FF2B5EF4-FFF2-40B4-BE49-F238E27FC236}">
                  <a16:creationId xmlns:a16="http://schemas.microsoft.com/office/drawing/2014/main" id="{EF8F6DA7-FFEB-5BEB-7DEB-BB01CE66584F}"/>
                </a:ext>
              </a:extLst>
            </xdr:cNvPr>
            <xdr:cNvCxnSpPr/>
          </xdr:nvCxnSpPr>
          <xdr:spPr>
            <a:xfrm>
              <a:off x="118384165" y="26138709"/>
              <a:ext cx="0" cy="168381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8" name="直線コネクタ 47">
              <a:extLst>
                <a:ext uri="{FF2B5EF4-FFF2-40B4-BE49-F238E27FC236}">
                  <a16:creationId xmlns:a16="http://schemas.microsoft.com/office/drawing/2014/main" id="{C54EE9C4-7C59-83E8-A59E-9C2DEF64261D}"/>
                </a:ext>
              </a:extLst>
            </xdr:cNvPr>
            <xdr:cNvCxnSpPr/>
          </xdr:nvCxnSpPr>
          <xdr:spPr>
            <a:xfrm>
              <a:off x="119112486" y="26138709"/>
              <a:ext cx="0" cy="115041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49" name="直線コネクタ 48">
              <a:extLst>
                <a:ext uri="{FF2B5EF4-FFF2-40B4-BE49-F238E27FC236}">
                  <a16:creationId xmlns:a16="http://schemas.microsoft.com/office/drawing/2014/main" id="{56A674D2-D641-E006-BA35-125D3A2BC97C}"/>
                </a:ext>
              </a:extLst>
            </xdr:cNvPr>
            <xdr:cNvCxnSpPr/>
          </xdr:nvCxnSpPr>
          <xdr:spPr>
            <a:xfrm>
              <a:off x="119840805" y="27827146"/>
              <a:ext cx="0" cy="135857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0" name="直線コネクタ 49">
              <a:extLst>
                <a:ext uri="{FF2B5EF4-FFF2-40B4-BE49-F238E27FC236}">
                  <a16:creationId xmlns:a16="http://schemas.microsoft.com/office/drawing/2014/main" id="{46B76255-0D22-AF40-94DC-B295773F9178}"/>
                </a:ext>
              </a:extLst>
            </xdr:cNvPr>
            <xdr:cNvCxnSpPr/>
          </xdr:nvCxnSpPr>
          <xdr:spPr>
            <a:xfrm>
              <a:off x="120569125" y="27592081"/>
              <a:ext cx="0" cy="160316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1" name="直線コネクタ 50">
              <a:extLst>
                <a:ext uri="{FF2B5EF4-FFF2-40B4-BE49-F238E27FC236}">
                  <a16:creationId xmlns:a16="http://schemas.microsoft.com/office/drawing/2014/main" id="{6D717440-DFD0-01E7-1391-432CB0574C74}"/>
                </a:ext>
              </a:extLst>
            </xdr:cNvPr>
            <xdr:cNvCxnSpPr/>
          </xdr:nvCxnSpPr>
          <xdr:spPr>
            <a:xfrm>
              <a:off x="121297444" y="26138709"/>
              <a:ext cx="0" cy="314000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52" name="テキスト ボックス 51">
              <a:extLst>
                <a:ext uri="{FF2B5EF4-FFF2-40B4-BE49-F238E27FC236}">
                  <a16:creationId xmlns:a16="http://schemas.microsoft.com/office/drawing/2014/main" id="{99C981DD-4831-112D-C19B-1DABE8BAE153}"/>
                </a:ext>
              </a:extLst>
            </xdr:cNvPr>
            <xdr:cNvSpPr txBox="1"/>
          </xdr:nvSpPr>
          <xdr:spPr>
            <a:xfrm>
              <a:off x="114251536" y="26174987"/>
              <a:ext cx="287258" cy="328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18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b</a:t>
              </a:r>
              <a:endParaRPr kumimoji="1" lang="ja-JP" altLang="en-US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53" name="直線コネクタ 52">
              <a:extLst>
                <a:ext uri="{FF2B5EF4-FFF2-40B4-BE49-F238E27FC236}">
                  <a16:creationId xmlns:a16="http://schemas.microsoft.com/office/drawing/2014/main" id="{55F9D72C-3402-0CC5-D892-6BC343C1E05D}"/>
                </a:ext>
              </a:extLst>
            </xdr:cNvPr>
            <xdr:cNvCxnSpPr/>
          </xdr:nvCxnSpPr>
          <xdr:spPr>
            <a:xfrm>
              <a:off x="115470882" y="28741002"/>
              <a:ext cx="0" cy="48577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4" name="直線コネクタ 53">
              <a:extLst>
                <a:ext uri="{FF2B5EF4-FFF2-40B4-BE49-F238E27FC236}">
                  <a16:creationId xmlns:a16="http://schemas.microsoft.com/office/drawing/2014/main" id="{D21110EE-724D-C565-A490-8299B50E55BE}"/>
                </a:ext>
              </a:extLst>
            </xdr:cNvPr>
            <xdr:cNvCxnSpPr/>
          </xdr:nvCxnSpPr>
          <xdr:spPr>
            <a:xfrm>
              <a:off x="116199203" y="28664803"/>
              <a:ext cx="0" cy="52387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5" name="直線コネクタ 54">
              <a:extLst>
                <a:ext uri="{FF2B5EF4-FFF2-40B4-BE49-F238E27FC236}">
                  <a16:creationId xmlns:a16="http://schemas.microsoft.com/office/drawing/2014/main" id="{4CFEDF12-BF7A-21EB-045A-0A300C010551}"/>
                </a:ext>
              </a:extLst>
            </xdr:cNvPr>
            <xdr:cNvCxnSpPr/>
          </xdr:nvCxnSpPr>
          <xdr:spPr>
            <a:xfrm>
              <a:off x="116927524" y="28567376"/>
              <a:ext cx="0" cy="63082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6" name="直線コネクタ 55">
              <a:extLst>
                <a:ext uri="{FF2B5EF4-FFF2-40B4-BE49-F238E27FC236}">
                  <a16:creationId xmlns:a16="http://schemas.microsoft.com/office/drawing/2014/main" id="{6E91E971-307A-FCB4-CBF3-AE0ADA50297D}"/>
                </a:ext>
              </a:extLst>
            </xdr:cNvPr>
            <xdr:cNvCxnSpPr/>
          </xdr:nvCxnSpPr>
          <xdr:spPr>
            <a:xfrm>
              <a:off x="117655844" y="28419947"/>
              <a:ext cx="0" cy="791412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7" name="直線コネクタ 56">
              <a:extLst>
                <a:ext uri="{FF2B5EF4-FFF2-40B4-BE49-F238E27FC236}">
                  <a16:creationId xmlns:a16="http://schemas.microsoft.com/office/drawing/2014/main" id="{2CD96069-8D94-1C10-BB0D-3702814A57AF}"/>
                </a:ext>
              </a:extLst>
            </xdr:cNvPr>
            <xdr:cNvCxnSpPr/>
          </xdr:nvCxnSpPr>
          <xdr:spPr>
            <a:xfrm>
              <a:off x="118384165" y="28202316"/>
              <a:ext cx="0" cy="1009489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8" name="直線コネクタ 57">
              <a:extLst>
                <a:ext uri="{FF2B5EF4-FFF2-40B4-BE49-F238E27FC236}">
                  <a16:creationId xmlns:a16="http://schemas.microsoft.com/office/drawing/2014/main" id="{7CA5F612-5202-9200-2946-1AE6E4B9A1E7}"/>
                </a:ext>
              </a:extLst>
            </xdr:cNvPr>
            <xdr:cNvCxnSpPr/>
          </xdr:nvCxnSpPr>
          <xdr:spPr>
            <a:xfrm>
              <a:off x="119112486" y="27877649"/>
              <a:ext cx="0" cy="129787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59" name="直線コネクタ 58">
              <a:extLst>
                <a:ext uri="{FF2B5EF4-FFF2-40B4-BE49-F238E27FC236}">
                  <a16:creationId xmlns:a16="http://schemas.microsoft.com/office/drawing/2014/main" id="{9B396B78-3592-C150-3529-41F9A96A808B}"/>
                </a:ext>
              </a:extLst>
            </xdr:cNvPr>
            <xdr:cNvCxnSpPr/>
          </xdr:nvCxnSpPr>
          <xdr:spPr>
            <a:xfrm>
              <a:off x="119840805" y="26127075"/>
              <a:ext cx="0" cy="66675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0" name="直線コネクタ 59">
              <a:extLst>
                <a:ext uri="{FF2B5EF4-FFF2-40B4-BE49-F238E27FC236}">
                  <a16:creationId xmlns:a16="http://schemas.microsoft.com/office/drawing/2014/main" id="{5886E05B-0B89-DE22-814D-85DE0127421D}"/>
                </a:ext>
              </a:extLst>
            </xdr:cNvPr>
            <xdr:cNvCxnSpPr/>
          </xdr:nvCxnSpPr>
          <xdr:spPr>
            <a:xfrm>
              <a:off x="120569125" y="26117550"/>
              <a:ext cx="0" cy="75247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1" name="直線コネクタ 60">
              <a:extLst>
                <a:ext uri="{FF2B5EF4-FFF2-40B4-BE49-F238E27FC236}">
                  <a16:creationId xmlns:a16="http://schemas.microsoft.com/office/drawing/2014/main" id="{127654EA-5E93-8EAD-6EAD-41C98630F422}"/>
                </a:ext>
              </a:extLst>
            </xdr:cNvPr>
            <xdr:cNvCxnSpPr/>
          </xdr:nvCxnSpPr>
          <xdr:spPr>
            <a:xfrm>
              <a:off x="118157625" y="28336875"/>
              <a:ext cx="2724150" cy="1932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2" name="直線コネクタ 61">
              <a:extLst>
                <a:ext uri="{FF2B5EF4-FFF2-40B4-BE49-F238E27FC236}">
                  <a16:creationId xmlns:a16="http://schemas.microsoft.com/office/drawing/2014/main" id="{DAEA8B21-D2CE-5A4F-ECDF-EB5984444360}"/>
                </a:ext>
              </a:extLst>
            </xdr:cNvPr>
            <xdr:cNvCxnSpPr/>
          </xdr:nvCxnSpPr>
          <xdr:spPr>
            <a:xfrm flipH="1">
              <a:off x="119233950" y="27908250"/>
              <a:ext cx="2047919" cy="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32</xdr:col>
      <xdr:colOff>799440</xdr:colOff>
      <xdr:row>149</xdr:row>
      <xdr:rowOff>219849</xdr:rowOff>
    </xdr:from>
    <xdr:to>
      <xdr:col>43</xdr:col>
      <xdr:colOff>597294</xdr:colOff>
      <xdr:row>165</xdr:row>
      <xdr:rowOff>174947</xdr:rowOff>
    </xdr:to>
    <xdr:grpSp>
      <xdr:nvGrpSpPr>
        <xdr:cNvPr id="63" name="グループ化 62">
          <a:extLst>
            <a:ext uri="{FF2B5EF4-FFF2-40B4-BE49-F238E27FC236}">
              <a16:creationId xmlns:a16="http://schemas.microsoft.com/office/drawing/2014/main" id="{213885D1-4861-4338-ABBE-E9E631FF1D2E}"/>
            </a:ext>
          </a:extLst>
        </xdr:cNvPr>
        <xdr:cNvGrpSpPr/>
      </xdr:nvGrpSpPr>
      <xdr:grpSpPr>
        <a:xfrm>
          <a:off x="29469690" y="32359920"/>
          <a:ext cx="8275104" cy="3873956"/>
          <a:chOff x="113318925" y="30003752"/>
          <a:chExt cx="8339137" cy="3771900"/>
        </a:xfrm>
      </xdr:grpSpPr>
      <xdr:graphicFrame macro="">
        <xdr:nvGraphicFramePr>
          <xdr:cNvPr id="64" name="グラフ 63">
            <a:extLst>
              <a:ext uri="{FF2B5EF4-FFF2-40B4-BE49-F238E27FC236}">
                <a16:creationId xmlns:a16="http://schemas.microsoft.com/office/drawing/2014/main" id="{A2A307D2-3C10-0768-F203-8AE8D77CF146}"/>
              </a:ext>
            </a:extLst>
          </xdr:cNvPr>
          <xdr:cNvGraphicFramePr/>
        </xdr:nvGraphicFramePr>
        <xdr:xfrm>
          <a:off x="113318925" y="30003752"/>
          <a:ext cx="8339137" cy="3771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1"/>
          </a:graphicData>
        </a:graphic>
      </xdr:graphicFrame>
      <xdr:grpSp>
        <xdr:nvGrpSpPr>
          <xdr:cNvPr id="65" name="グループ化 64">
            <a:extLst>
              <a:ext uri="{FF2B5EF4-FFF2-40B4-BE49-F238E27FC236}">
                <a16:creationId xmlns:a16="http://schemas.microsoft.com/office/drawing/2014/main" id="{BF060B81-EDE6-70FC-F6BB-B2F48CB1FA70}"/>
              </a:ext>
            </a:extLst>
          </xdr:cNvPr>
          <xdr:cNvGrpSpPr/>
        </xdr:nvGrpSpPr>
        <xdr:grpSpPr>
          <a:xfrm>
            <a:off x="114251594" y="30156150"/>
            <a:ext cx="7036325" cy="3170685"/>
            <a:chOff x="114251594" y="30156150"/>
            <a:chExt cx="7036325" cy="3170685"/>
          </a:xfrm>
        </xdr:grpSpPr>
        <xdr:cxnSp macro="">
          <xdr:nvCxnSpPr>
            <xdr:cNvPr id="66" name="直線コネクタ 65">
              <a:extLst>
                <a:ext uri="{FF2B5EF4-FFF2-40B4-BE49-F238E27FC236}">
                  <a16:creationId xmlns:a16="http://schemas.microsoft.com/office/drawing/2014/main" id="{366A6E86-8BF8-2ED1-F970-78ED6949EA00}"/>
                </a:ext>
              </a:extLst>
            </xdr:cNvPr>
            <xdr:cNvCxnSpPr/>
          </xdr:nvCxnSpPr>
          <xdr:spPr>
            <a:xfrm>
              <a:off x="114733038" y="30156150"/>
              <a:ext cx="0" cy="314000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7" name="直線コネクタ 66">
              <a:extLst>
                <a:ext uri="{FF2B5EF4-FFF2-40B4-BE49-F238E27FC236}">
                  <a16:creationId xmlns:a16="http://schemas.microsoft.com/office/drawing/2014/main" id="{3A0E5C28-F59A-098E-80BB-67125F076A77}"/>
                </a:ext>
              </a:extLst>
            </xdr:cNvPr>
            <xdr:cNvCxnSpPr/>
          </xdr:nvCxnSpPr>
          <xdr:spPr>
            <a:xfrm>
              <a:off x="115461357" y="30156150"/>
              <a:ext cx="3990" cy="2598253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8" name="直線コネクタ 67">
              <a:extLst>
                <a:ext uri="{FF2B5EF4-FFF2-40B4-BE49-F238E27FC236}">
                  <a16:creationId xmlns:a16="http://schemas.microsoft.com/office/drawing/2014/main" id="{F6956BF6-83C9-A795-673B-DA33AB19023A}"/>
                </a:ext>
              </a:extLst>
            </xdr:cNvPr>
            <xdr:cNvCxnSpPr/>
          </xdr:nvCxnSpPr>
          <xdr:spPr>
            <a:xfrm>
              <a:off x="116189678" y="32766000"/>
              <a:ext cx="0" cy="50482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69" name="直線コネクタ 68">
              <a:extLst>
                <a:ext uri="{FF2B5EF4-FFF2-40B4-BE49-F238E27FC236}">
                  <a16:creationId xmlns:a16="http://schemas.microsoft.com/office/drawing/2014/main" id="{9244174D-A592-309B-EF34-5362434504B2}"/>
                </a:ext>
              </a:extLst>
            </xdr:cNvPr>
            <xdr:cNvCxnSpPr/>
          </xdr:nvCxnSpPr>
          <xdr:spPr>
            <a:xfrm>
              <a:off x="116917999" y="30186834"/>
              <a:ext cx="0" cy="231246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0" name="直線コネクタ 69">
              <a:extLst>
                <a:ext uri="{FF2B5EF4-FFF2-40B4-BE49-F238E27FC236}">
                  <a16:creationId xmlns:a16="http://schemas.microsoft.com/office/drawing/2014/main" id="{B48C37A2-DFA0-E5DE-B9EC-0EA615E57B8A}"/>
                </a:ext>
              </a:extLst>
            </xdr:cNvPr>
            <xdr:cNvCxnSpPr/>
          </xdr:nvCxnSpPr>
          <xdr:spPr>
            <a:xfrm>
              <a:off x="117646319" y="30186834"/>
              <a:ext cx="0" cy="204576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1" name="直線コネクタ 70">
              <a:extLst>
                <a:ext uri="{FF2B5EF4-FFF2-40B4-BE49-F238E27FC236}">
                  <a16:creationId xmlns:a16="http://schemas.microsoft.com/office/drawing/2014/main" id="{262042C4-12B1-E005-B893-E22522F8647F}"/>
                </a:ext>
              </a:extLst>
            </xdr:cNvPr>
            <xdr:cNvCxnSpPr/>
          </xdr:nvCxnSpPr>
          <xdr:spPr>
            <a:xfrm>
              <a:off x="118374640" y="30186834"/>
              <a:ext cx="0" cy="169334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2" name="直線コネクタ 71">
              <a:extLst>
                <a:ext uri="{FF2B5EF4-FFF2-40B4-BE49-F238E27FC236}">
                  <a16:creationId xmlns:a16="http://schemas.microsoft.com/office/drawing/2014/main" id="{401A9EA3-B438-3B04-51F1-9289FB856EB2}"/>
                </a:ext>
              </a:extLst>
            </xdr:cNvPr>
            <xdr:cNvCxnSpPr/>
          </xdr:nvCxnSpPr>
          <xdr:spPr>
            <a:xfrm>
              <a:off x="119102961" y="30186834"/>
              <a:ext cx="0" cy="118851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3" name="直線コネクタ 72">
              <a:extLst>
                <a:ext uri="{FF2B5EF4-FFF2-40B4-BE49-F238E27FC236}">
                  <a16:creationId xmlns:a16="http://schemas.microsoft.com/office/drawing/2014/main" id="{E24F26FD-CD17-0D41-4884-E707AC84DC24}"/>
                </a:ext>
              </a:extLst>
            </xdr:cNvPr>
            <xdr:cNvCxnSpPr/>
          </xdr:nvCxnSpPr>
          <xdr:spPr>
            <a:xfrm>
              <a:off x="119831280" y="31658241"/>
              <a:ext cx="0" cy="1668593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4" name="直線コネクタ 73">
              <a:extLst>
                <a:ext uri="{FF2B5EF4-FFF2-40B4-BE49-F238E27FC236}">
                  <a16:creationId xmlns:a16="http://schemas.microsoft.com/office/drawing/2014/main" id="{E3C52FB3-7C8B-05E4-3790-F6903A9BCAAC}"/>
                </a:ext>
              </a:extLst>
            </xdr:cNvPr>
            <xdr:cNvCxnSpPr/>
          </xdr:nvCxnSpPr>
          <xdr:spPr>
            <a:xfrm>
              <a:off x="120559600" y="31498772"/>
              <a:ext cx="0" cy="1789964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5" name="直線コネクタ 74">
              <a:extLst>
                <a:ext uri="{FF2B5EF4-FFF2-40B4-BE49-F238E27FC236}">
                  <a16:creationId xmlns:a16="http://schemas.microsoft.com/office/drawing/2014/main" id="{AA0548CC-A541-03C1-EEEA-02F6A1124CB2}"/>
                </a:ext>
              </a:extLst>
            </xdr:cNvPr>
            <xdr:cNvCxnSpPr/>
          </xdr:nvCxnSpPr>
          <xdr:spPr>
            <a:xfrm>
              <a:off x="121287919" y="30186834"/>
              <a:ext cx="0" cy="314000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6" name="直線コネクタ 75">
              <a:extLst>
                <a:ext uri="{FF2B5EF4-FFF2-40B4-BE49-F238E27FC236}">
                  <a16:creationId xmlns:a16="http://schemas.microsoft.com/office/drawing/2014/main" id="{EE51D3C4-2067-ECBD-5F7E-55A51B02AA3B}"/>
                </a:ext>
              </a:extLst>
            </xdr:cNvPr>
            <xdr:cNvCxnSpPr/>
          </xdr:nvCxnSpPr>
          <xdr:spPr>
            <a:xfrm flipH="1" flipV="1">
              <a:off x="118107482" y="32386301"/>
              <a:ext cx="3169836" cy="9468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77" name="テキスト ボックス 76">
              <a:extLst>
                <a:ext uri="{FF2B5EF4-FFF2-40B4-BE49-F238E27FC236}">
                  <a16:creationId xmlns:a16="http://schemas.microsoft.com/office/drawing/2014/main" id="{20C23AFE-C81A-3111-BCA3-204701B16599}"/>
                </a:ext>
              </a:extLst>
            </xdr:cNvPr>
            <xdr:cNvSpPr txBox="1"/>
          </xdr:nvSpPr>
          <xdr:spPr>
            <a:xfrm>
              <a:off x="114251594" y="30209301"/>
              <a:ext cx="287258" cy="328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20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c</a:t>
              </a:r>
              <a:endParaRPr kumimoji="1" lang="ja-JP" altLang="en-US" sz="20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78" name="直線コネクタ 77">
              <a:extLst>
                <a:ext uri="{FF2B5EF4-FFF2-40B4-BE49-F238E27FC236}">
                  <a16:creationId xmlns:a16="http://schemas.microsoft.com/office/drawing/2014/main" id="{F4608916-54D4-CB7A-019F-B1BA5329AF20}"/>
                </a:ext>
              </a:extLst>
            </xdr:cNvPr>
            <xdr:cNvCxnSpPr/>
          </xdr:nvCxnSpPr>
          <xdr:spPr>
            <a:xfrm>
              <a:off x="116917999" y="32699325"/>
              <a:ext cx="0" cy="59055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9" name="直線コネクタ 78">
              <a:extLst>
                <a:ext uri="{FF2B5EF4-FFF2-40B4-BE49-F238E27FC236}">
                  <a16:creationId xmlns:a16="http://schemas.microsoft.com/office/drawing/2014/main" id="{4ECC8206-686B-0A77-B40E-A59D78A6A072}"/>
                </a:ext>
              </a:extLst>
            </xdr:cNvPr>
            <xdr:cNvCxnSpPr/>
          </xdr:nvCxnSpPr>
          <xdr:spPr>
            <a:xfrm>
              <a:off x="116189678" y="30184725"/>
              <a:ext cx="0" cy="245745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0" name="直線コネクタ 79">
              <a:extLst>
                <a:ext uri="{FF2B5EF4-FFF2-40B4-BE49-F238E27FC236}">
                  <a16:creationId xmlns:a16="http://schemas.microsoft.com/office/drawing/2014/main" id="{2D4558F8-4D6C-5945-0331-A95957FD6413}"/>
                </a:ext>
              </a:extLst>
            </xdr:cNvPr>
            <xdr:cNvCxnSpPr/>
          </xdr:nvCxnSpPr>
          <xdr:spPr>
            <a:xfrm>
              <a:off x="117646319" y="32527875"/>
              <a:ext cx="0" cy="77152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1" name="直線コネクタ 80">
              <a:extLst>
                <a:ext uri="{FF2B5EF4-FFF2-40B4-BE49-F238E27FC236}">
                  <a16:creationId xmlns:a16="http://schemas.microsoft.com/office/drawing/2014/main" id="{8518FBEC-28EF-6610-E861-9A2E5EB68B73}"/>
                </a:ext>
              </a:extLst>
            </xdr:cNvPr>
            <xdr:cNvCxnSpPr/>
          </xdr:nvCxnSpPr>
          <xdr:spPr>
            <a:xfrm>
              <a:off x="118374640" y="32303354"/>
              <a:ext cx="0" cy="976997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2" name="直線コネクタ 81">
              <a:extLst>
                <a:ext uri="{FF2B5EF4-FFF2-40B4-BE49-F238E27FC236}">
                  <a16:creationId xmlns:a16="http://schemas.microsoft.com/office/drawing/2014/main" id="{A62D2630-702E-0416-14D4-4A49F3035F14}"/>
                </a:ext>
              </a:extLst>
            </xdr:cNvPr>
            <xdr:cNvCxnSpPr/>
          </xdr:nvCxnSpPr>
          <xdr:spPr>
            <a:xfrm>
              <a:off x="119102961" y="31940726"/>
              <a:ext cx="0" cy="1368199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3" name="直線コネクタ 82">
              <a:extLst>
                <a:ext uri="{FF2B5EF4-FFF2-40B4-BE49-F238E27FC236}">
                  <a16:creationId xmlns:a16="http://schemas.microsoft.com/office/drawing/2014/main" id="{91E19824-917C-1A8E-9FB8-B52B40835ABD}"/>
                </a:ext>
              </a:extLst>
            </xdr:cNvPr>
            <xdr:cNvCxnSpPr/>
          </xdr:nvCxnSpPr>
          <xdr:spPr>
            <a:xfrm>
              <a:off x="119831280" y="30184725"/>
              <a:ext cx="0" cy="57150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4" name="直線コネクタ 83">
              <a:extLst>
                <a:ext uri="{FF2B5EF4-FFF2-40B4-BE49-F238E27FC236}">
                  <a16:creationId xmlns:a16="http://schemas.microsoft.com/office/drawing/2014/main" id="{E89F4BC9-331D-552A-C25B-6DF579D451FC}"/>
                </a:ext>
              </a:extLst>
            </xdr:cNvPr>
            <xdr:cNvCxnSpPr/>
          </xdr:nvCxnSpPr>
          <xdr:spPr>
            <a:xfrm>
              <a:off x="120559600" y="30175200"/>
              <a:ext cx="0" cy="42862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85" name="直線コネクタ 84">
              <a:extLst>
                <a:ext uri="{FF2B5EF4-FFF2-40B4-BE49-F238E27FC236}">
                  <a16:creationId xmlns:a16="http://schemas.microsoft.com/office/drawing/2014/main" id="{6799AB8A-D86F-D5E9-F4F3-65C0DDDB8FAF}"/>
                </a:ext>
              </a:extLst>
            </xdr:cNvPr>
            <xdr:cNvCxnSpPr/>
          </xdr:nvCxnSpPr>
          <xdr:spPr>
            <a:xfrm>
              <a:off x="115461357" y="32823150"/>
              <a:ext cx="0" cy="45720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63</xdr:col>
      <xdr:colOff>145059</xdr:colOff>
      <xdr:row>165</xdr:row>
      <xdr:rowOff>115903</xdr:rowOff>
    </xdr:from>
    <xdr:to>
      <xdr:col>69</xdr:col>
      <xdr:colOff>523050</xdr:colOff>
      <xdr:row>181</xdr:row>
      <xdr:rowOff>94</xdr:rowOff>
    </xdr:to>
    <xdr:grpSp>
      <xdr:nvGrpSpPr>
        <xdr:cNvPr id="86" name="グループ化 85">
          <a:extLst>
            <a:ext uri="{FF2B5EF4-FFF2-40B4-BE49-F238E27FC236}">
              <a16:creationId xmlns:a16="http://schemas.microsoft.com/office/drawing/2014/main" id="{561ED38F-B4D6-4F23-82A5-24B9134E4010}"/>
            </a:ext>
          </a:extLst>
        </xdr:cNvPr>
        <xdr:cNvGrpSpPr/>
      </xdr:nvGrpSpPr>
      <xdr:grpSpPr>
        <a:xfrm>
          <a:off x="52314845" y="36174832"/>
          <a:ext cx="4868348" cy="3803048"/>
          <a:chOff x="38019472" y="33608885"/>
          <a:chExt cx="4836010" cy="3700915"/>
        </a:xfrm>
      </xdr:grpSpPr>
      <xdr:grpSp>
        <xdr:nvGrpSpPr>
          <xdr:cNvPr id="87" name="グループ化 86">
            <a:extLst>
              <a:ext uri="{FF2B5EF4-FFF2-40B4-BE49-F238E27FC236}">
                <a16:creationId xmlns:a16="http://schemas.microsoft.com/office/drawing/2014/main" id="{8F87C6C7-0679-10AF-EF65-13E2C894202F}"/>
              </a:ext>
            </a:extLst>
          </xdr:cNvPr>
          <xdr:cNvGrpSpPr/>
        </xdr:nvGrpSpPr>
        <xdr:grpSpPr>
          <a:xfrm>
            <a:off x="38019472" y="33608885"/>
            <a:ext cx="4836010" cy="3700915"/>
            <a:chOff x="38019472" y="33608885"/>
            <a:chExt cx="4836010" cy="3700915"/>
          </a:xfrm>
        </xdr:grpSpPr>
        <xdr:graphicFrame macro="">
          <xdr:nvGraphicFramePr>
            <xdr:cNvPr id="89" name="グラフ 88">
              <a:extLst>
                <a:ext uri="{FF2B5EF4-FFF2-40B4-BE49-F238E27FC236}">
                  <a16:creationId xmlns:a16="http://schemas.microsoft.com/office/drawing/2014/main" id="{F7067C3B-1E92-8AA2-D8F0-B5DC4B221C8A}"/>
                </a:ext>
              </a:extLst>
            </xdr:cNvPr>
            <xdr:cNvGraphicFramePr/>
          </xdr:nvGraphicFramePr>
          <xdr:xfrm>
            <a:off x="38019472" y="33608885"/>
            <a:ext cx="4836010" cy="370091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2"/>
            </a:graphicData>
          </a:graphic>
        </xdr:graphicFrame>
        <xdr:grpSp>
          <xdr:nvGrpSpPr>
            <xdr:cNvPr id="90" name="グループ化 89">
              <a:extLst>
                <a:ext uri="{FF2B5EF4-FFF2-40B4-BE49-F238E27FC236}">
                  <a16:creationId xmlns:a16="http://schemas.microsoft.com/office/drawing/2014/main" id="{6B0CDC7A-406B-DA93-A5CE-566B4D2B89E3}"/>
                </a:ext>
              </a:extLst>
            </xdr:cNvPr>
            <xdr:cNvGrpSpPr/>
          </xdr:nvGrpSpPr>
          <xdr:grpSpPr>
            <a:xfrm>
              <a:off x="38376544" y="33756739"/>
              <a:ext cx="4438332" cy="3378288"/>
              <a:chOff x="38376544" y="33756739"/>
              <a:chExt cx="4438332" cy="3378288"/>
            </a:xfrm>
          </xdr:grpSpPr>
          <xdr:cxnSp macro="">
            <xdr:nvCxnSpPr>
              <xdr:cNvPr id="91" name="直線コネクタ 90">
                <a:extLst>
                  <a:ext uri="{FF2B5EF4-FFF2-40B4-BE49-F238E27FC236}">
                    <a16:creationId xmlns:a16="http://schemas.microsoft.com/office/drawing/2014/main" id="{E03BA0B9-54DF-6C20-B568-4541BE6C4564}"/>
                  </a:ext>
                </a:extLst>
              </xdr:cNvPr>
              <xdr:cNvCxnSpPr/>
            </xdr:nvCxnSpPr>
            <xdr:spPr>
              <a:xfrm>
                <a:off x="39422509" y="33777710"/>
                <a:ext cx="0" cy="3055014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2" name="直線コネクタ 91">
                <a:extLst>
                  <a:ext uri="{FF2B5EF4-FFF2-40B4-BE49-F238E27FC236}">
                    <a16:creationId xmlns:a16="http://schemas.microsoft.com/office/drawing/2014/main" id="{92E8043F-D3E2-C3C9-D7C2-89EA89571E7D}"/>
                  </a:ext>
                </a:extLst>
              </xdr:cNvPr>
              <xdr:cNvCxnSpPr/>
            </xdr:nvCxnSpPr>
            <xdr:spPr>
              <a:xfrm>
                <a:off x="41861930" y="35709364"/>
                <a:ext cx="0" cy="1123361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3" name="直線コネクタ 92">
                <a:extLst>
                  <a:ext uri="{FF2B5EF4-FFF2-40B4-BE49-F238E27FC236}">
                    <a16:creationId xmlns:a16="http://schemas.microsoft.com/office/drawing/2014/main" id="{5C251A18-AA19-6B64-A8E8-CC8AD81682F6}"/>
                  </a:ext>
                </a:extLst>
              </xdr:cNvPr>
              <xdr:cNvCxnSpPr/>
            </xdr:nvCxnSpPr>
            <xdr:spPr>
              <a:xfrm>
                <a:off x="42675069" y="33796566"/>
                <a:ext cx="0" cy="3055014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4" name="直線コネクタ 93">
                <a:extLst>
                  <a:ext uri="{FF2B5EF4-FFF2-40B4-BE49-F238E27FC236}">
                    <a16:creationId xmlns:a16="http://schemas.microsoft.com/office/drawing/2014/main" id="{C0210CFF-A220-2A10-5F8F-79A1F1670A29}"/>
                  </a:ext>
                </a:extLst>
              </xdr:cNvPr>
              <xdr:cNvCxnSpPr/>
            </xdr:nvCxnSpPr>
            <xdr:spPr>
              <a:xfrm flipH="1">
                <a:off x="40967025" y="36207144"/>
                <a:ext cx="1708627" cy="0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5" name="直線コネクタ 94">
                <a:extLst>
                  <a:ext uri="{FF2B5EF4-FFF2-40B4-BE49-F238E27FC236}">
                    <a16:creationId xmlns:a16="http://schemas.microsoft.com/office/drawing/2014/main" id="{7D2263EA-D18B-A024-D8CB-198BB630F192}"/>
                  </a:ext>
                </a:extLst>
              </xdr:cNvPr>
              <xdr:cNvCxnSpPr/>
            </xdr:nvCxnSpPr>
            <xdr:spPr>
              <a:xfrm flipH="1">
                <a:off x="41549761" y="35900174"/>
                <a:ext cx="1125891" cy="0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6" name="直線コネクタ 95">
                <a:extLst>
                  <a:ext uri="{FF2B5EF4-FFF2-40B4-BE49-F238E27FC236}">
                    <a16:creationId xmlns:a16="http://schemas.microsoft.com/office/drawing/2014/main" id="{42E5A31A-0163-CBBF-EF92-6ACD2FAE632D}"/>
                  </a:ext>
                </a:extLst>
              </xdr:cNvPr>
              <xdr:cNvCxnSpPr/>
            </xdr:nvCxnSpPr>
            <xdr:spPr>
              <a:xfrm flipH="1">
                <a:off x="41993542" y="35593204"/>
                <a:ext cx="682110" cy="0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7" name="直線コネクタ 96">
                <a:extLst>
                  <a:ext uri="{FF2B5EF4-FFF2-40B4-BE49-F238E27FC236}">
                    <a16:creationId xmlns:a16="http://schemas.microsoft.com/office/drawing/2014/main" id="{7E76FEBE-8E8C-4519-116E-BCE60B62BCA7}"/>
                  </a:ext>
                </a:extLst>
              </xdr:cNvPr>
              <xdr:cNvCxnSpPr/>
            </xdr:nvCxnSpPr>
            <xdr:spPr>
              <a:xfrm flipH="1">
                <a:off x="42338706" y="35286221"/>
                <a:ext cx="336947" cy="0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8" name="直線コネクタ 97">
                <a:extLst>
                  <a:ext uri="{FF2B5EF4-FFF2-40B4-BE49-F238E27FC236}">
                    <a16:creationId xmlns:a16="http://schemas.microsoft.com/office/drawing/2014/main" id="{361712A5-348D-A92E-CED9-83E6FB3185C9}"/>
                  </a:ext>
                </a:extLst>
              </xdr:cNvPr>
              <xdr:cNvCxnSpPr/>
            </xdr:nvCxnSpPr>
            <xdr:spPr>
              <a:xfrm>
                <a:off x="41048790" y="36140781"/>
                <a:ext cx="0" cy="680314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99" name="直線コネクタ 98">
                <a:extLst>
                  <a:ext uri="{FF2B5EF4-FFF2-40B4-BE49-F238E27FC236}">
                    <a16:creationId xmlns:a16="http://schemas.microsoft.com/office/drawing/2014/main" id="{1D2306BF-33B1-3EDE-6C1A-09F17B7D1830}"/>
                  </a:ext>
                </a:extLst>
              </xdr:cNvPr>
              <xdr:cNvCxnSpPr/>
            </xdr:nvCxnSpPr>
            <xdr:spPr>
              <a:xfrm>
                <a:off x="40221063" y="36389668"/>
                <a:ext cx="0" cy="431418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0" name="直線コネクタ 99">
                <a:extLst>
                  <a:ext uri="{FF2B5EF4-FFF2-40B4-BE49-F238E27FC236}">
                    <a16:creationId xmlns:a16="http://schemas.microsoft.com/office/drawing/2014/main" id="{11FB4481-7674-6C0B-912C-B1EF2FC75BC5}"/>
                  </a:ext>
                </a:extLst>
              </xdr:cNvPr>
              <xdr:cNvCxnSpPr/>
            </xdr:nvCxnSpPr>
            <xdr:spPr>
              <a:xfrm>
                <a:off x="41861929" y="33756739"/>
                <a:ext cx="0" cy="1276211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1" name="直線コネクタ 100">
                <a:extLst>
                  <a:ext uri="{FF2B5EF4-FFF2-40B4-BE49-F238E27FC236}">
                    <a16:creationId xmlns:a16="http://schemas.microsoft.com/office/drawing/2014/main" id="{16D70983-1D56-E477-0461-B0908CFC7BEE}"/>
                  </a:ext>
                </a:extLst>
              </xdr:cNvPr>
              <xdr:cNvCxnSpPr/>
            </xdr:nvCxnSpPr>
            <xdr:spPr>
              <a:xfrm>
                <a:off x="40235649" y="33775650"/>
                <a:ext cx="0" cy="2492986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cxnSp macro="">
            <xdr:nvCxnSpPr>
              <xdr:cNvPr id="102" name="直線コネクタ 101">
                <a:extLst>
                  <a:ext uri="{FF2B5EF4-FFF2-40B4-BE49-F238E27FC236}">
                    <a16:creationId xmlns:a16="http://schemas.microsoft.com/office/drawing/2014/main" id="{AC443631-32EE-0AD3-8C0A-2DE66081E268}"/>
                  </a:ext>
                </a:extLst>
              </xdr:cNvPr>
              <xdr:cNvCxnSpPr/>
            </xdr:nvCxnSpPr>
            <xdr:spPr>
              <a:xfrm>
                <a:off x="41048789" y="33756739"/>
                <a:ext cx="0" cy="2085836"/>
              </a:xfrm>
              <a:prstGeom prst="line">
                <a:avLst/>
              </a:prstGeom>
              <a:ln w="6350">
                <a:solidFill>
                  <a:schemeClr val="bg1">
                    <a:lumMod val="85000"/>
                  </a:schemeClr>
                </a:solidFill>
              </a:ln>
            </xdr:spPr>
            <xdr:style>
              <a:lnRef idx="2">
                <a:schemeClr val="accent1"/>
              </a:lnRef>
              <a:fillRef idx="0">
                <a:schemeClr val="accent1"/>
              </a:fillRef>
              <a:effectRef idx="1">
                <a:schemeClr val="accent1"/>
              </a:effectRef>
              <a:fontRef idx="minor">
                <a:schemeClr val="tx1"/>
              </a:fontRef>
            </xdr:style>
          </xdr:cxnSp>
          <xdr:sp macro="" textlink="">
            <xdr:nvSpPr>
              <xdr:cNvPr id="103" name="テキスト ボックス 102">
                <a:extLst>
                  <a:ext uri="{FF2B5EF4-FFF2-40B4-BE49-F238E27FC236}">
                    <a16:creationId xmlns:a16="http://schemas.microsoft.com/office/drawing/2014/main" id="{BC7853E2-ED1B-29F9-9A26-4FC7F4EAC646}"/>
                  </a:ext>
                </a:extLst>
              </xdr:cNvPr>
              <xdr:cNvSpPr txBox="1"/>
            </xdr:nvSpPr>
            <xdr:spPr>
              <a:xfrm>
                <a:off x="38376544" y="36861750"/>
                <a:ext cx="4438332" cy="273277"/>
              </a:xfrm>
              <a:prstGeom prst="rect">
                <a:avLst/>
              </a:prstGeom>
              <a:solidFill>
                <a:schemeClr val="bg1"/>
              </a:solidFill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tx1"/>
              </a:fontRef>
            </xdr:style>
            <xdr:txBody>
              <a:bodyPr vertOverflow="clip" horzOverflow="clip" wrap="none" rtlCol="0" anchor="t">
                <a:noAutofit/>
              </a:bodyPr>
              <a:lstStyle/>
              <a:p>
                <a:r>
                  <a:rPr kumimoji="1" lang="en-US" altLang="ja-JP" sz="14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1850</a:t>
                </a:r>
                <a:r>
                  <a:rPr kumimoji="1" lang="en-US" altLang="ja-JP" sz="12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</a:t>
                </a:r>
                <a:r>
                  <a:rPr kumimoji="1" lang="en-US" altLang="ja-JP" sz="14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1900</a:t>
                </a:r>
                <a:r>
                  <a:rPr kumimoji="1" lang="en-US" altLang="ja-JP" sz="12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</a:t>
                </a:r>
                <a:r>
                  <a:rPr kumimoji="1" lang="en-US" altLang="ja-JP" sz="14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1950</a:t>
                </a:r>
                <a:r>
                  <a:rPr kumimoji="1" lang="en-US" altLang="ja-JP" sz="12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  </a:t>
                </a:r>
                <a:r>
                  <a:rPr kumimoji="1" lang="en-US" altLang="ja-JP" sz="14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2000</a:t>
                </a:r>
                <a:r>
                  <a:rPr kumimoji="1" lang="en-US" altLang="ja-JP" sz="12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  </a:t>
                </a:r>
                <a:r>
                  <a:rPr kumimoji="1" lang="en-US" altLang="ja-JP" sz="14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2050</a:t>
                </a:r>
                <a:r>
                  <a:rPr kumimoji="1" lang="en-US" altLang="ja-JP" sz="12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         </a:t>
                </a:r>
                <a:r>
                  <a:rPr kumimoji="1" lang="en-US" altLang="ja-JP" sz="1400" b="1" kern="120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2100</a:t>
                </a:r>
                <a:endParaRPr kumimoji="1" lang="ja-JP" altLang="en-US" sz="1200" b="1" kern="1200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</xdr:grpSp>
      </xdr:grpSp>
      <xdr:sp macro="" textlink="">
        <xdr:nvSpPr>
          <xdr:cNvPr id="88" name="テキスト ボックス 87">
            <a:extLst>
              <a:ext uri="{FF2B5EF4-FFF2-40B4-BE49-F238E27FC236}">
                <a16:creationId xmlns:a16="http://schemas.microsoft.com/office/drawing/2014/main" id="{E2893D14-709E-3B66-4BF7-F2E0DCE64D68}"/>
              </a:ext>
            </a:extLst>
          </xdr:cNvPr>
          <xdr:cNvSpPr txBox="1"/>
        </xdr:nvSpPr>
        <xdr:spPr>
          <a:xfrm>
            <a:off x="38825979" y="33734544"/>
            <a:ext cx="270807" cy="32661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kumimoji="1" lang="en-US" altLang="ja-JP" sz="1600" b="1">
                <a:latin typeface="Times New Roman" panose="02020603050405020304" pitchFamily="18" charset="0"/>
                <a:cs typeface="Times New Roman" panose="02020603050405020304" pitchFamily="18" charset="0"/>
              </a:rPr>
              <a:t>h</a:t>
            </a:r>
            <a:endParaRPr kumimoji="1" lang="ja-JP" altLang="en-US" sz="1600" b="1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</xdr:grpSp>
    <xdr:clientData/>
  </xdr:twoCellAnchor>
  <xdr:twoCellAnchor>
    <xdr:from>
      <xdr:col>32</xdr:col>
      <xdr:colOff>799440</xdr:colOff>
      <xdr:row>166</xdr:row>
      <xdr:rowOff>152874</xdr:rowOff>
    </xdr:from>
    <xdr:to>
      <xdr:col>43</xdr:col>
      <xdr:colOff>597294</xdr:colOff>
      <xdr:row>182</xdr:row>
      <xdr:rowOff>117575</xdr:rowOff>
    </xdr:to>
    <xdr:grpSp>
      <xdr:nvGrpSpPr>
        <xdr:cNvPr id="104" name="グループ化 103">
          <a:extLst>
            <a:ext uri="{FF2B5EF4-FFF2-40B4-BE49-F238E27FC236}">
              <a16:creationId xmlns:a16="http://schemas.microsoft.com/office/drawing/2014/main" id="{394C90B9-0C95-4D58-9B3F-E49547C23975}"/>
            </a:ext>
          </a:extLst>
        </xdr:cNvPr>
        <xdr:cNvGrpSpPr/>
      </xdr:nvGrpSpPr>
      <xdr:grpSpPr>
        <a:xfrm>
          <a:off x="29469690" y="36456731"/>
          <a:ext cx="8275104" cy="3883558"/>
          <a:chOff x="113318925" y="30003752"/>
          <a:chExt cx="8339137" cy="3771900"/>
        </a:xfrm>
      </xdr:grpSpPr>
      <xdr:graphicFrame macro="">
        <xdr:nvGraphicFramePr>
          <xdr:cNvPr id="105" name="グラフ 104">
            <a:extLst>
              <a:ext uri="{FF2B5EF4-FFF2-40B4-BE49-F238E27FC236}">
                <a16:creationId xmlns:a16="http://schemas.microsoft.com/office/drawing/2014/main" id="{9CBFC1BA-8E41-5B91-FC18-413CB9CA65B9}"/>
              </a:ext>
            </a:extLst>
          </xdr:cNvPr>
          <xdr:cNvGraphicFramePr/>
        </xdr:nvGraphicFramePr>
        <xdr:xfrm>
          <a:off x="113318925" y="30003752"/>
          <a:ext cx="8339137" cy="3771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3"/>
          </a:graphicData>
        </a:graphic>
      </xdr:graphicFrame>
      <xdr:grpSp>
        <xdr:nvGrpSpPr>
          <xdr:cNvPr id="106" name="グループ化 105">
            <a:extLst>
              <a:ext uri="{FF2B5EF4-FFF2-40B4-BE49-F238E27FC236}">
                <a16:creationId xmlns:a16="http://schemas.microsoft.com/office/drawing/2014/main" id="{39C1371F-8193-AD86-7A86-416B88F09DA6}"/>
              </a:ext>
            </a:extLst>
          </xdr:cNvPr>
          <xdr:cNvGrpSpPr/>
        </xdr:nvGrpSpPr>
        <xdr:grpSpPr>
          <a:xfrm>
            <a:off x="114251594" y="30156150"/>
            <a:ext cx="7036325" cy="3170685"/>
            <a:chOff x="114251594" y="30156150"/>
            <a:chExt cx="7036325" cy="3170685"/>
          </a:xfrm>
        </xdr:grpSpPr>
        <xdr:cxnSp macro="">
          <xdr:nvCxnSpPr>
            <xdr:cNvPr id="107" name="直線コネクタ 106">
              <a:extLst>
                <a:ext uri="{FF2B5EF4-FFF2-40B4-BE49-F238E27FC236}">
                  <a16:creationId xmlns:a16="http://schemas.microsoft.com/office/drawing/2014/main" id="{E756F681-BA45-423F-A81E-EA25186617A4}"/>
                </a:ext>
              </a:extLst>
            </xdr:cNvPr>
            <xdr:cNvCxnSpPr/>
          </xdr:nvCxnSpPr>
          <xdr:spPr>
            <a:xfrm>
              <a:off x="114733038" y="30156150"/>
              <a:ext cx="0" cy="314000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8" name="直線コネクタ 107">
              <a:extLst>
                <a:ext uri="{FF2B5EF4-FFF2-40B4-BE49-F238E27FC236}">
                  <a16:creationId xmlns:a16="http://schemas.microsoft.com/office/drawing/2014/main" id="{73B6F7DD-69EB-CA34-09A1-6FF5E190C6F6}"/>
                </a:ext>
              </a:extLst>
            </xdr:cNvPr>
            <xdr:cNvCxnSpPr/>
          </xdr:nvCxnSpPr>
          <xdr:spPr>
            <a:xfrm>
              <a:off x="115461357" y="30156150"/>
              <a:ext cx="18917" cy="2731224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09" name="直線コネクタ 108">
              <a:extLst>
                <a:ext uri="{FF2B5EF4-FFF2-40B4-BE49-F238E27FC236}">
                  <a16:creationId xmlns:a16="http://schemas.microsoft.com/office/drawing/2014/main" id="{371D23AB-293E-4FB5-48D1-158C1A8E10B1}"/>
                </a:ext>
              </a:extLst>
            </xdr:cNvPr>
            <xdr:cNvCxnSpPr/>
          </xdr:nvCxnSpPr>
          <xdr:spPr>
            <a:xfrm flipH="1">
              <a:off x="116189678" y="32911987"/>
              <a:ext cx="5334" cy="358839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0" name="直線コネクタ 109">
              <a:extLst>
                <a:ext uri="{FF2B5EF4-FFF2-40B4-BE49-F238E27FC236}">
                  <a16:creationId xmlns:a16="http://schemas.microsoft.com/office/drawing/2014/main" id="{7986D026-BD8B-4F7D-A0F4-AF53DC9DF7D3}"/>
                </a:ext>
              </a:extLst>
            </xdr:cNvPr>
            <xdr:cNvCxnSpPr/>
          </xdr:nvCxnSpPr>
          <xdr:spPr>
            <a:xfrm>
              <a:off x="116917999" y="30186834"/>
              <a:ext cx="0" cy="255286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1" name="直線コネクタ 110">
              <a:extLst>
                <a:ext uri="{FF2B5EF4-FFF2-40B4-BE49-F238E27FC236}">
                  <a16:creationId xmlns:a16="http://schemas.microsoft.com/office/drawing/2014/main" id="{8328817C-53A0-3DCF-8119-61CB3C2DA926}"/>
                </a:ext>
              </a:extLst>
            </xdr:cNvPr>
            <xdr:cNvCxnSpPr/>
          </xdr:nvCxnSpPr>
          <xdr:spPr>
            <a:xfrm>
              <a:off x="117646319" y="30186834"/>
              <a:ext cx="0" cy="239697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2" name="直線コネクタ 111">
              <a:extLst>
                <a:ext uri="{FF2B5EF4-FFF2-40B4-BE49-F238E27FC236}">
                  <a16:creationId xmlns:a16="http://schemas.microsoft.com/office/drawing/2014/main" id="{320BB43F-E72B-67D9-3463-97C7323823BB}"/>
                </a:ext>
              </a:extLst>
            </xdr:cNvPr>
            <xdr:cNvCxnSpPr/>
          </xdr:nvCxnSpPr>
          <xdr:spPr>
            <a:xfrm>
              <a:off x="118374640" y="30186834"/>
              <a:ext cx="0" cy="2118023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3" name="直線コネクタ 112">
              <a:extLst>
                <a:ext uri="{FF2B5EF4-FFF2-40B4-BE49-F238E27FC236}">
                  <a16:creationId xmlns:a16="http://schemas.microsoft.com/office/drawing/2014/main" id="{A335ADF5-EF0A-12D8-8401-93E2052F218B}"/>
                </a:ext>
              </a:extLst>
            </xdr:cNvPr>
            <xdr:cNvCxnSpPr/>
          </xdr:nvCxnSpPr>
          <xdr:spPr>
            <a:xfrm>
              <a:off x="119102961" y="30186834"/>
              <a:ext cx="0" cy="1740618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4" name="直線コネクタ 113">
              <a:extLst>
                <a:ext uri="{FF2B5EF4-FFF2-40B4-BE49-F238E27FC236}">
                  <a16:creationId xmlns:a16="http://schemas.microsoft.com/office/drawing/2014/main" id="{B77DB01C-0DC6-653D-A24D-2A5239202760}"/>
                </a:ext>
              </a:extLst>
            </xdr:cNvPr>
            <xdr:cNvCxnSpPr/>
          </xdr:nvCxnSpPr>
          <xdr:spPr>
            <a:xfrm>
              <a:off x="119831280" y="32091542"/>
              <a:ext cx="0" cy="1235292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5" name="直線コネクタ 114">
              <a:extLst>
                <a:ext uri="{FF2B5EF4-FFF2-40B4-BE49-F238E27FC236}">
                  <a16:creationId xmlns:a16="http://schemas.microsoft.com/office/drawing/2014/main" id="{6A753384-861E-B3D1-8E27-CF735707F707}"/>
                </a:ext>
              </a:extLst>
            </xdr:cNvPr>
            <xdr:cNvCxnSpPr/>
          </xdr:nvCxnSpPr>
          <xdr:spPr>
            <a:xfrm>
              <a:off x="120559600" y="31730546"/>
              <a:ext cx="0" cy="1558188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6" name="直線コネクタ 115">
              <a:extLst>
                <a:ext uri="{FF2B5EF4-FFF2-40B4-BE49-F238E27FC236}">
                  <a16:creationId xmlns:a16="http://schemas.microsoft.com/office/drawing/2014/main" id="{26163017-1E2B-FC5C-40F6-478840D241FD}"/>
                </a:ext>
              </a:extLst>
            </xdr:cNvPr>
            <xdr:cNvCxnSpPr/>
          </xdr:nvCxnSpPr>
          <xdr:spPr>
            <a:xfrm>
              <a:off x="121287919" y="30186834"/>
              <a:ext cx="0" cy="314000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17" name="直線コネクタ 116">
              <a:extLst>
                <a:ext uri="{FF2B5EF4-FFF2-40B4-BE49-F238E27FC236}">
                  <a16:creationId xmlns:a16="http://schemas.microsoft.com/office/drawing/2014/main" id="{532DD1FD-43D2-7325-4988-CFAB19B427B5}"/>
                </a:ext>
              </a:extLst>
            </xdr:cNvPr>
            <xdr:cNvCxnSpPr/>
          </xdr:nvCxnSpPr>
          <xdr:spPr>
            <a:xfrm flipH="1">
              <a:off x="119092077" y="32359721"/>
              <a:ext cx="2185241" cy="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18" name="テキスト ボックス 117">
              <a:extLst>
                <a:ext uri="{FF2B5EF4-FFF2-40B4-BE49-F238E27FC236}">
                  <a16:creationId xmlns:a16="http://schemas.microsoft.com/office/drawing/2014/main" id="{B862685B-0977-2BF5-98F3-26E43A1F0438}"/>
                </a:ext>
              </a:extLst>
            </xdr:cNvPr>
            <xdr:cNvSpPr txBox="1"/>
          </xdr:nvSpPr>
          <xdr:spPr>
            <a:xfrm>
              <a:off x="114251594" y="30165923"/>
              <a:ext cx="287258" cy="328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18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d</a:t>
              </a:r>
              <a:endParaRPr kumimoji="1" lang="ja-JP" altLang="en-US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19" name="直線コネクタ 118">
              <a:extLst>
                <a:ext uri="{FF2B5EF4-FFF2-40B4-BE49-F238E27FC236}">
                  <a16:creationId xmlns:a16="http://schemas.microsoft.com/office/drawing/2014/main" id="{FBCDE796-ADBE-0CFD-9144-C018FE78886A}"/>
                </a:ext>
              </a:extLst>
            </xdr:cNvPr>
            <xdr:cNvCxnSpPr/>
          </xdr:nvCxnSpPr>
          <xdr:spPr>
            <a:xfrm>
              <a:off x="116917999" y="32838147"/>
              <a:ext cx="0" cy="451728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0" name="直線コネクタ 119">
              <a:extLst>
                <a:ext uri="{FF2B5EF4-FFF2-40B4-BE49-F238E27FC236}">
                  <a16:creationId xmlns:a16="http://schemas.microsoft.com/office/drawing/2014/main" id="{F549B6C8-A73F-8108-67C5-74F1B8111721}"/>
                </a:ext>
              </a:extLst>
            </xdr:cNvPr>
            <xdr:cNvCxnSpPr/>
          </xdr:nvCxnSpPr>
          <xdr:spPr>
            <a:xfrm flipH="1">
              <a:off x="116178390" y="30184725"/>
              <a:ext cx="11287" cy="266983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1" name="直線コネクタ 120">
              <a:extLst>
                <a:ext uri="{FF2B5EF4-FFF2-40B4-BE49-F238E27FC236}">
                  <a16:creationId xmlns:a16="http://schemas.microsoft.com/office/drawing/2014/main" id="{FB0322FF-E0E7-D18F-36C2-D89744BE185D}"/>
                </a:ext>
              </a:extLst>
            </xdr:cNvPr>
            <xdr:cNvCxnSpPr/>
          </xdr:nvCxnSpPr>
          <xdr:spPr>
            <a:xfrm>
              <a:off x="117646319" y="32731489"/>
              <a:ext cx="0" cy="56791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2" name="直線コネクタ 121">
              <a:extLst>
                <a:ext uri="{FF2B5EF4-FFF2-40B4-BE49-F238E27FC236}">
                  <a16:creationId xmlns:a16="http://schemas.microsoft.com/office/drawing/2014/main" id="{734C3BE0-E52F-0C72-E2D1-088242E7B53B}"/>
                </a:ext>
              </a:extLst>
            </xdr:cNvPr>
            <xdr:cNvCxnSpPr/>
          </xdr:nvCxnSpPr>
          <xdr:spPr>
            <a:xfrm>
              <a:off x="118374640" y="32575604"/>
              <a:ext cx="0" cy="70474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3" name="直線コネクタ 122">
              <a:extLst>
                <a:ext uri="{FF2B5EF4-FFF2-40B4-BE49-F238E27FC236}">
                  <a16:creationId xmlns:a16="http://schemas.microsoft.com/office/drawing/2014/main" id="{52B5249A-50D3-9A32-BF2B-E6CA487E3E73}"/>
                </a:ext>
              </a:extLst>
            </xdr:cNvPr>
            <xdr:cNvCxnSpPr/>
          </xdr:nvCxnSpPr>
          <xdr:spPr>
            <a:xfrm>
              <a:off x="119102961" y="32337676"/>
              <a:ext cx="0" cy="971249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4" name="直線コネクタ 123">
              <a:extLst>
                <a:ext uri="{FF2B5EF4-FFF2-40B4-BE49-F238E27FC236}">
                  <a16:creationId xmlns:a16="http://schemas.microsoft.com/office/drawing/2014/main" id="{DE0A97AB-1CD2-75BD-B262-6B99043F6673}"/>
                </a:ext>
              </a:extLst>
            </xdr:cNvPr>
            <xdr:cNvCxnSpPr/>
          </xdr:nvCxnSpPr>
          <xdr:spPr>
            <a:xfrm>
              <a:off x="119831280" y="30184725"/>
              <a:ext cx="0" cy="1275074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5" name="直線コネクタ 124">
              <a:extLst>
                <a:ext uri="{FF2B5EF4-FFF2-40B4-BE49-F238E27FC236}">
                  <a16:creationId xmlns:a16="http://schemas.microsoft.com/office/drawing/2014/main" id="{424F5B8F-46C5-56FC-0558-5C2CD368F0C9}"/>
                </a:ext>
              </a:extLst>
            </xdr:cNvPr>
            <xdr:cNvCxnSpPr/>
          </xdr:nvCxnSpPr>
          <xdr:spPr>
            <a:xfrm>
              <a:off x="120559600" y="30175200"/>
              <a:ext cx="0" cy="74310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6" name="直線コネクタ 125">
              <a:extLst>
                <a:ext uri="{FF2B5EF4-FFF2-40B4-BE49-F238E27FC236}">
                  <a16:creationId xmlns:a16="http://schemas.microsoft.com/office/drawing/2014/main" id="{5F57F709-0A29-829E-879B-3DAD85B8A41C}"/>
                </a:ext>
              </a:extLst>
            </xdr:cNvPr>
            <xdr:cNvCxnSpPr/>
          </xdr:nvCxnSpPr>
          <xdr:spPr>
            <a:xfrm>
              <a:off x="115480275" y="32969419"/>
              <a:ext cx="6015" cy="31093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7" name="直線コネクタ 126">
              <a:extLst>
                <a:ext uri="{FF2B5EF4-FFF2-40B4-BE49-F238E27FC236}">
                  <a16:creationId xmlns:a16="http://schemas.microsoft.com/office/drawing/2014/main" id="{722CA67F-70F7-5155-B4EB-3FCBDCDE12CB}"/>
                </a:ext>
              </a:extLst>
            </xdr:cNvPr>
            <xdr:cNvCxnSpPr/>
          </xdr:nvCxnSpPr>
          <xdr:spPr>
            <a:xfrm flipH="1">
              <a:off x="117990550" y="32662521"/>
              <a:ext cx="3286768" cy="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8" name="直線コネクタ 127">
              <a:extLst>
                <a:ext uri="{FF2B5EF4-FFF2-40B4-BE49-F238E27FC236}">
                  <a16:creationId xmlns:a16="http://schemas.microsoft.com/office/drawing/2014/main" id="{5C3B30F9-3B91-A475-F01F-985425FAA546}"/>
                </a:ext>
              </a:extLst>
            </xdr:cNvPr>
            <xdr:cNvCxnSpPr/>
          </xdr:nvCxnSpPr>
          <xdr:spPr>
            <a:xfrm flipH="1">
              <a:off x="119797055" y="32042502"/>
              <a:ext cx="1480263" cy="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29" name="直線コネクタ 128">
              <a:extLst>
                <a:ext uri="{FF2B5EF4-FFF2-40B4-BE49-F238E27FC236}">
                  <a16:creationId xmlns:a16="http://schemas.microsoft.com/office/drawing/2014/main" id="{DB0BB38F-3AD1-697F-7D7B-FDDD520B28C2}"/>
                </a:ext>
              </a:extLst>
            </xdr:cNvPr>
            <xdr:cNvCxnSpPr/>
          </xdr:nvCxnSpPr>
          <xdr:spPr>
            <a:xfrm flipH="1">
              <a:off x="120524062" y="31732492"/>
              <a:ext cx="753256" cy="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0" name="直線コネクタ 129">
              <a:extLst>
                <a:ext uri="{FF2B5EF4-FFF2-40B4-BE49-F238E27FC236}">
                  <a16:creationId xmlns:a16="http://schemas.microsoft.com/office/drawing/2014/main" id="{B515CDDE-AC0D-AA3E-DC1B-1482E5C08CB0}"/>
                </a:ext>
              </a:extLst>
            </xdr:cNvPr>
            <xdr:cNvCxnSpPr/>
          </xdr:nvCxnSpPr>
          <xdr:spPr>
            <a:xfrm flipH="1">
              <a:off x="121067483" y="31422483"/>
              <a:ext cx="209835" cy="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44</xdr:col>
      <xdr:colOff>523453</xdr:colOff>
      <xdr:row>123</xdr:row>
      <xdr:rowOff>202892</xdr:rowOff>
    </xdr:from>
    <xdr:to>
      <xdr:col>55</xdr:col>
      <xdr:colOff>472102</xdr:colOff>
      <xdr:row>138</xdr:row>
      <xdr:rowOff>137982</xdr:rowOff>
    </xdr:to>
    <xdr:graphicFrame macro="">
      <xdr:nvGraphicFramePr>
        <xdr:cNvPr id="131" name="グラフ 130">
          <a:extLst>
            <a:ext uri="{FF2B5EF4-FFF2-40B4-BE49-F238E27FC236}">
              <a16:creationId xmlns:a16="http://schemas.microsoft.com/office/drawing/2014/main" id="{280FC17D-791D-489D-8CCE-AE7B0A701C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22</xdr:col>
      <xdr:colOff>274130</xdr:colOff>
      <xdr:row>116</xdr:row>
      <xdr:rowOff>100010</xdr:rowOff>
    </xdr:from>
    <xdr:to>
      <xdr:col>32</xdr:col>
      <xdr:colOff>302705</xdr:colOff>
      <xdr:row>132</xdr:row>
      <xdr:rowOff>36417</xdr:rowOff>
    </xdr:to>
    <xdr:graphicFrame macro="">
      <xdr:nvGraphicFramePr>
        <xdr:cNvPr id="132" name="グラフ 131">
          <a:extLst>
            <a:ext uri="{FF2B5EF4-FFF2-40B4-BE49-F238E27FC236}">
              <a16:creationId xmlns:a16="http://schemas.microsoft.com/office/drawing/2014/main" id="{57706615-D615-4D9E-BCFA-57D82F2692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32</xdr:col>
      <xdr:colOff>799440</xdr:colOff>
      <xdr:row>116</xdr:row>
      <xdr:rowOff>100010</xdr:rowOff>
    </xdr:from>
    <xdr:to>
      <xdr:col>43</xdr:col>
      <xdr:colOff>597294</xdr:colOff>
      <xdr:row>132</xdr:row>
      <xdr:rowOff>57168</xdr:rowOff>
    </xdr:to>
    <xdr:grpSp>
      <xdr:nvGrpSpPr>
        <xdr:cNvPr id="133" name="グループ化 132">
          <a:extLst>
            <a:ext uri="{FF2B5EF4-FFF2-40B4-BE49-F238E27FC236}">
              <a16:creationId xmlns:a16="http://schemas.microsoft.com/office/drawing/2014/main" id="{E53188EF-0945-41A5-BF21-CF38A6028C6D}"/>
            </a:ext>
          </a:extLst>
        </xdr:cNvPr>
        <xdr:cNvGrpSpPr/>
      </xdr:nvGrpSpPr>
      <xdr:grpSpPr>
        <a:xfrm>
          <a:off x="29469690" y="23939724"/>
          <a:ext cx="8275104" cy="4012087"/>
          <a:chOff x="113328450" y="25955625"/>
          <a:chExt cx="8339137" cy="3771900"/>
        </a:xfrm>
      </xdr:grpSpPr>
      <xdr:graphicFrame macro="">
        <xdr:nvGraphicFramePr>
          <xdr:cNvPr id="134" name="グラフ 133">
            <a:extLst>
              <a:ext uri="{FF2B5EF4-FFF2-40B4-BE49-F238E27FC236}">
                <a16:creationId xmlns:a16="http://schemas.microsoft.com/office/drawing/2014/main" id="{96E9C5F9-C620-2177-4E06-3D63D3500DE1}"/>
              </a:ext>
            </a:extLst>
          </xdr:cNvPr>
          <xdr:cNvGraphicFramePr/>
        </xdr:nvGraphicFramePr>
        <xdr:xfrm>
          <a:off x="113328450" y="25955625"/>
          <a:ext cx="8339137" cy="37719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6"/>
          </a:graphicData>
        </a:graphic>
      </xdr:graphicFrame>
      <xdr:grpSp>
        <xdr:nvGrpSpPr>
          <xdr:cNvPr id="135" name="グループ化 134">
            <a:extLst>
              <a:ext uri="{FF2B5EF4-FFF2-40B4-BE49-F238E27FC236}">
                <a16:creationId xmlns:a16="http://schemas.microsoft.com/office/drawing/2014/main" id="{B73B8B61-D3CC-1C45-CDA0-B224426EBB70}"/>
              </a:ext>
            </a:extLst>
          </xdr:cNvPr>
          <xdr:cNvGrpSpPr/>
        </xdr:nvGrpSpPr>
        <xdr:grpSpPr>
          <a:xfrm>
            <a:off x="114251536" y="26108025"/>
            <a:ext cx="7045908" cy="3170685"/>
            <a:chOff x="114251536" y="26108025"/>
            <a:chExt cx="7045908" cy="3170685"/>
          </a:xfrm>
        </xdr:grpSpPr>
        <xdr:cxnSp macro="">
          <xdr:nvCxnSpPr>
            <xdr:cNvPr id="136" name="直線コネクタ 135">
              <a:extLst>
                <a:ext uri="{FF2B5EF4-FFF2-40B4-BE49-F238E27FC236}">
                  <a16:creationId xmlns:a16="http://schemas.microsoft.com/office/drawing/2014/main" id="{7002DAAF-2FFA-0C3A-71E7-A59944AD81C8}"/>
                </a:ext>
              </a:extLst>
            </xdr:cNvPr>
            <xdr:cNvCxnSpPr/>
          </xdr:nvCxnSpPr>
          <xdr:spPr>
            <a:xfrm>
              <a:off x="114742563" y="26108025"/>
              <a:ext cx="0" cy="314000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7" name="直線コネクタ 136">
              <a:extLst>
                <a:ext uri="{FF2B5EF4-FFF2-40B4-BE49-F238E27FC236}">
                  <a16:creationId xmlns:a16="http://schemas.microsoft.com/office/drawing/2014/main" id="{B2E15646-0706-55F9-5AEF-FC9D0B4A1DD8}"/>
                </a:ext>
              </a:extLst>
            </xdr:cNvPr>
            <xdr:cNvCxnSpPr/>
          </xdr:nvCxnSpPr>
          <xdr:spPr>
            <a:xfrm>
              <a:off x="115470882" y="26108025"/>
              <a:ext cx="0" cy="260032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8" name="直線コネクタ 137">
              <a:extLst>
                <a:ext uri="{FF2B5EF4-FFF2-40B4-BE49-F238E27FC236}">
                  <a16:creationId xmlns:a16="http://schemas.microsoft.com/office/drawing/2014/main" id="{45A9BC01-3C3D-8917-8B75-8A6F5B41897A}"/>
                </a:ext>
              </a:extLst>
            </xdr:cNvPr>
            <xdr:cNvCxnSpPr/>
          </xdr:nvCxnSpPr>
          <xdr:spPr>
            <a:xfrm>
              <a:off x="116199203" y="26138709"/>
              <a:ext cx="0" cy="245534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39" name="直線コネクタ 138">
              <a:extLst>
                <a:ext uri="{FF2B5EF4-FFF2-40B4-BE49-F238E27FC236}">
                  <a16:creationId xmlns:a16="http://schemas.microsoft.com/office/drawing/2014/main" id="{81EED82D-433C-2CA1-1209-5E7B2C7C974F}"/>
                </a:ext>
              </a:extLst>
            </xdr:cNvPr>
            <xdr:cNvCxnSpPr/>
          </xdr:nvCxnSpPr>
          <xdr:spPr>
            <a:xfrm>
              <a:off x="116927524" y="26138709"/>
              <a:ext cx="0" cy="230294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0" name="直線コネクタ 139">
              <a:extLst>
                <a:ext uri="{FF2B5EF4-FFF2-40B4-BE49-F238E27FC236}">
                  <a16:creationId xmlns:a16="http://schemas.microsoft.com/office/drawing/2014/main" id="{364C6A1C-19B7-763E-F7FC-16CB35CC6A8B}"/>
                </a:ext>
              </a:extLst>
            </xdr:cNvPr>
            <xdr:cNvCxnSpPr/>
          </xdr:nvCxnSpPr>
          <xdr:spPr>
            <a:xfrm>
              <a:off x="117655844" y="26138709"/>
              <a:ext cx="0" cy="207434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1" name="直線コネクタ 140">
              <a:extLst>
                <a:ext uri="{FF2B5EF4-FFF2-40B4-BE49-F238E27FC236}">
                  <a16:creationId xmlns:a16="http://schemas.microsoft.com/office/drawing/2014/main" id="{8D553042-7FC9-60CC-BB2A-35E5B2415BE6}"/>
                </a:ext>
              </a:extLst>
            </xdr:cNvPr>
            <xdr:cNvCxnSpPr/>
          </xdr:nvCxnSpPr>
          <xdr:spPr>
            <a:xfrm>
              <a:off x="118384165" y="26138709"/>
              <a:ext cx="0" cy="168381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2" name="直線コネクタ 141">
              <a:extLst>
                <a:ext uri="{FF2B5EF4-FFF2-40B4-BE49-F238E27FC236}">
                  <a16:creationId xmlns:a16="http://schemas.microsoft.com/office/drawing/2014/main" id="{1F1C75F9-3683-8928-016F-5135BCB4F89B}"/>
                </a:ext>
              </a:extLst>
            </xdr:cNvPr>
            <xdr:cNvCxnSpPr/>
          </xdr:nvCxnSpPr>
          <xdr:spPr>
            <a:xfrm>
              <a:off x="119112486" y="26138709"/>
              <a:ext cx="0" cy="115041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3" name="直線コネクタ 142">
              <a:extLst>
                <a:ext uri="{FF2B5EF4-FFF2-40B4-BE49-F238E27FC236}">
                  <a16:creationId xmlns:a16="http://schemas.microsoft.com/office/drawing/2014/main" id="{934BFB65-EDCC-7571-3237-3663211C54B8}"/>
                </a:ext>
              </a:extLst>
            </xdr:cNvPr>
            <xdr:cNvCxnSpPr/>
          </xdr:nvCxnSpPr>
          <xdr:spPr>
            <a:xfrm>
              <a:off x="119840805" y="27881937"/>
              <a:ext cx="0" cy="130378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4" name="直線コネクタ 143">
              <a:extLst>
                <a:ext uri="{FF2B5EF4-FFF2-40B4-BE49-F238E27FC236}">
                  <a16:creationId xmlns:a16="http://schemas.microsoft.com/office/drawing/2014/main" id="{30EAA777-B1D4-5678-7433-6DF158956F0A}"/>
                </a:ext>
              </a:extLst>
            </xdr:cNvPr>
            <xdr:cNvCxnSpPr/>
          </xdr:nvCxnSpPr>
          <xdr:spPr>
            <a:xfrm>
              <a:off x="120569125" y="27744259"/>
              <a:ext cx="0" cy="1450989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5" name="直線コネクタ 144">
              <a:extLst>
                <a:ext uri="{FF2B5EF4-FFF2-40B4-BE49-F238E27FC236}">
                  <a16:creationId xmlns:a16="http://schemas.microsoft.com/office/drawing/2014/main" id="{80D6E527-FFE7-117F-F16F-C1B674ADD575}"/>
                </a:ext>
              </a:extLst>
            </xdr:cNvPr>
            <xdr:cNvCxnSpPr/>
          </xdr:nvCxnSpPr>
          <xdr:spPr>
            <a:xfrm>
              <a:off x="121297444" y="26138709"/>
              <a:ext cx="0" cy="314000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146" name="テキスト ボックス 145">
              <a:extLst>
                <a:ext uri="{FF2B5EF4-FFF2-40B4-BE49-F238E27FC236}">
                  <a16:creationId xmlns:a16="http://schemas.microsoft.com/office/drawing/2014/main" id="{5C525297-1AEC-974D-F129-6CB4A0C88D13}"/>
                </a:ext>
              </a:extLst>
            </xdr:cNvPr>
            <xdr:cNvSpPr txBox="1"/>
          </xdr:nvSpPr>
          <xdr:spPr>
            <a:xfrm>
              <a:off x="114251536" y="26174987"/>
              <a:ext cx="287258" cy="32849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noAutofit/>
            </a:bodyPr>
            <a:lstStyle/>
            <a:p>
              <a:r>
                <a:rPr kumimoji="1" lang="en-US" altLang="ja-JP" sz="1800" b="1">
                  <a:solidFill>
                    <a:sysClr val="windowText" lastClr="000000"/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rPr>
                <a:t>a</a:t>
              </a:r>
              <a:endParaRPr kumimoji="1" lang="ja-JP" altLang="en-US" sz="1800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endParaRPr>
            </a:p>
          </xdr:txBody>
        </xdr:sp>
        <xdr:cxnSp macro="">
          <xdr:nvCxnSpPr>
            <xdr:cNvPr id="147" name="直線コネクタ 146">
              <a:extLst>
                <a:ext uri="{FF2B5EF4-FFF2-40B4-BE49-F238E27FC236}">
                  <a16:creationId xmlns:a16="http://schemas.microsoft.com/office/drawing/2014/main" id="{B9762B39-20B2-D6E6-38B5-03B5BEFC9D83}"/>
                </a:ext>
              </a:extLst>
            </xdr:cNvPr>
            <xdr:cNvCxnSpPr/>
          </xdr:nvCxnSpPr>
          <xdr:spPr>
            <a:xfrm>
              <a:off x="115470882" y="28741002"/>
              <a:ext cx="0" cy="48577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8" name="直線コネクタ 147">
              <a:extLst>
                <a:ext uri="{FF2B5EF4-FFF2-40B4-BE49-F238E27FC236}">
                  <a16:creationId xmlns:a16="http://schemas.microsoft.com/office/drawing/2014/main" id="{FB9DB8B8-7D89-3CF3-EB41-FF9A6D438842}"/>
                </a:ext>
              </a:extLst>
            </xdr:cNvPr>
            <xdr:cNvCxnSpPr/>
          </xdr:nvCxnSpPr>
          <xdr:spPr>
            <a:xfrm>
              <a:off x="116199203" y="28664803"/>
              <a:ext cx="0" cy="52387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49" name="直線コネクタ 148">
              <a:extLst>
                <a:ext uri="{FF2B5EF4-FFF2-40B4-BE49-F238E27FC236}">
                  <a16:creationId xmlns:a16="http://schemas.microsoft.com/office/drawing/2014/main" id="{C30524FE-DD5A-812B-5E3A-15B269BC781A}"/>
                </a:ext>
              </a:extLst>
            </xdr:cNvPr>
            <xdr:cNvCxnSpPr/>
          </xdr:nvCxnSpPr>
          <xdr:spPr>
            <a:xfrm>
              <a:off x="116927524" y="28567376"/>
              <a:ext cx="0" cy="630826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0" name="直線コネクタ 149">
              <a:extLst>
                <a:ext uri="{FF2B5EF4-FFF2-40B4-BE49-F238E27FC236}">
                  <a16:creationId xmlns:a16="http://schemas.microsoft.com/office/drawing/2014/main" id="{0BA05097-B4A1-5574-8175-8E02DF7E92FB}"/>
                </a:ext>
              </a:extLst>
            </xdr:cNvPr>
            <xdr:cNvCxnSpPr/>
          </xdr:nvCxnSpPr>
          <xdr:spPr>
            <a:xfrm>
              <a:off x="117655844" y="28419947"/>
              <a:ext cx="0" cy="791412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直線コネクタ 150">
              <a:extLst>
                <a:ext uri="{FF2B5EF4-FFF2-40B4-BE49-F238E27FC236}">
                  <a16:creationId xmlns:a16="http://schemas.microsoft.com/office/drawing/2014/main" id="{45406971-8E31-D820-4779-A589DAC6465F}"/>
                </a:ext>
              </a:extLst>
            </xdr:cNvPr>
            <xdr:cNvCxnSpPr/>
          </xdr:nvCxnSpPr>
          <xdr:spPr>
            <a:xfrm>
              <a:off x="118384165" y="28202155"/>
              <a:ext cx="0" cy="100965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2" name="直線コネクタ 151">
              <a:extLst>
                <a:ext uri="{FF2B5EF4-FFF2-40B4-BE49-F238E27FC236}">
                  <a16:creationId xmlns:a16="http://schemas.microsoft.com/office/drawing/2014/main" id="{DB56D04C-C739-9F5E-CCF0-1A21C2161E34}"/>
                </a:ext>
              </a:extLst>
            </xdr:cNvPr>
            <xdr:cNvCxnSpPr/>
          </xdr:nvCxnSpPr>
          <xdr:spPr>
            <a:xfrm>
              <a:off x="119112486" y="27908696"/>
              <a:ext cx="0" cy="1266825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3" name="直線コネクタ 152">
              <a:extLst>
                <a:ext uri="{FF2B5EF4-FFF2-40B4-BE49-F238E27FC236}">
                  <a16:creationId xmlns:a16="http://schemas.microsoft.com/office/drawing/2014/main" id="{E4F6CB71-E2F7-0101-C261-F3945F18D08C}"/>
                </a:ext>
              </a:extLst>
            </xdr:cNvPr>
            <xdr:cNvCxnSpPr/>
          </xdr:nvCxnSpPr>
          <xdr:spPr>
            <a:xfrm>
              <a:off x="119840805" y="26127075"/>
              <a:ext cx="0" cy="903961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4" name="直線コネクタ 153">
              <a:extLst>
                <a:ext uri="{FF2B5EF4-FFF2-40B4-BE49-F238E27FC236}">
                  <a16:creationId xmlns:a16="http://schemas.microsoft.com/office/drawing/2014/main" id="{8141F700-227E-C085-E5DA-846290842EF2}"/>
                </a:ext>
              </a:extLst>
            </xdr:cNvPr>
            <xdr:cNvCxnSpPr/>
          </xdr:nvCxnSpPr>
          <xdr:spPr>
            <a:xfrm>
              <a:off x="120569125" y="26117550"/>
              <a:ext cx="0" cy="924807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5" name="直線コネクタ 154">
              <a:extLst>
                <a:ext uri="{FF2B5EF4-FFF2-40B4-BE49-F238E27FC236}">
                  <a16:creationId xmlns:a16="http://schemas.microsoft.com/office/drawing/2014/main" id="{01295022-9745-1B24-5F6E-8090ECEEAB70}"/>
                </a:ext>
              </a:extLst>
            </xdr:cNvPr>
            <xdr:cNvCxnSpPr/>
          </xdr:nvCxnSpPr>
          <xdr:spPr>
            <a:xfrm>
              <a:off x="118157625" y="28336875"/>
              <a:ext cx="2724150" cy="1932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6" name="直線コネクタ 155">
              <a:extLst>
                <a:ext uri="{FF2B5EF4-FFF2-40B4-BE49-F238E27FC236}">
                  <a16:creationId xmlns:a16="http://schemas.microsoft.com/office/drawing/2014/main" id="{C194314B-5BA8-0B0E-32D2-768CCD49E381}"/>
                </a:ext>
              </a:extLst>
            </xdr:cNvPr>
            <xdr:cNvCxnSpPr/>
          </xdr:nvCxnSpPr>
          <xdr:spPr>
            <a:xfrm flipH="1">
              <a:off x="119233950" y="27908250"/>
              <a:ext cx="2047919" cy="0"/>
            </a:xfrm>
            <a:prstGeom prst="line">
              <a:avLst/>
            </a:prstGeom>
            <a:ln w="9525">
              <a:solidFill>
                <a:schemeClr val="bg1">
                  <a:lumMod val="85000"/>
                </a:schemeClr>
              </a:solidFill>
            </a:ln>
          </xdr:spPr>
          <xdr:style>
            <a:lnRef idx="2">
              <a:schemeClr val="accent1"/>
            </a:lnRef>
            <a:fillRef idx="0">
              <a:schemeClr val="accent1"/>
            </a:fillRef>
            <a:effectRef idx="1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22</xdr:col>
      <xdr:colOff>283655</xdr:colOff>
      <xdr:row>133</xdr:row>
      <xdr:rowOff>35095</xdr:rowOff>
    </xdr:from>
    <xdr:to>
      <xdr:col>32</xdr:col>
      <xdr:colOff>302705</xdr:colOff>
      <xdr:row>149</xdr:row>
      <xdr:rowOff>1758</xdr:rowOff>
    </xdr:to>
    <xdr:graphicFrame macro="">
      <xdr:nvGraphicFramePr>
        <xdr:cNvPr id="157" name="グラフ 156">
          <a:extLst>
            <a:ext uri="{FF2B5EF4-FFF2-40B4-BE49-F238E27FC236}">
              <a16:creationId xmlns:a16="http://schemas.microsoft.com/office/drawing/2014/main" id="{764DBEBC-F8E7-4F2C-902B-F23985C3B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0.10082</cdr:x>
      <cdr:y>0.04436</cdr:y>
    </cdr:from>
    <cdr:to>
      <cdr:x>0.15592</cdr:x>
      <cdr:y>0.12294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FC6A537-A31E-87D6-6686-11881FBE4AF2}"/>
            </a:ext>
          </a:extLst>
        </cdr:cNvPr>
        <cdr:cNvSpPr txBox="1"/>
      </cdr:nvSpPr>
      <cdr:spPr>
        <a:xfrm xmlns:a="http://schemas.openxmlformats.org/drawingml/2006/main">
          <a:off x="819129" y="166688"/>
          <a:ext cx="447678" cy="295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20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endParaRPr lang="ja-JP" altLang="en-US" sz="20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0.17498</cdr:x>
      <cdr:y>0.23659</cdr:y>
    </cdr:from>
    <cdr:to>
      <cdr:x>0.54543</cdr:x>
      <cdr:y>0.38361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245A25C8-C407-3965-BCC5-453EF538F6F8}"/>
            </a:ext>
          </a:extLst>
        </cdr:cNvPr>
        <cdr:cNvSpPr txBox="1"/>
      </cdr:nvSpPr>
      <cdr:spPr>
        <a:xfrm xmlns:a="http://schemas.openxmlformats.org/drawingml/2006/main">
          <a:off x="1433554" y="914768"/>
          <a:ext cx="3035045" cy="568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CCD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 =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0.0008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altLang="ja-JP" sz="1200" b="1" i="1" kern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- 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0.0766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altLang="ja-JP" sz="1200" b="1" i="1" kern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+ 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8.349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 - 4</a:t>
          </a:r>
        </a:p>
        <a:p xmlns:a="http://schemas.openxmlformats.org/drawingml/2006/main"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R</a:t>
          </a:r>
          <a:r>
            <a:rPr lang="en-US" altLang="ja-JP" sz="1200" b="1" i="0" kern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= 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0.9998</a:t>
          </a:r>
          <a:endParaRPr lang="ja-JP" altLang="en-US" sz="1200" b="1" i="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0.09624</cdr:x>
      <cdr:y>0.07188</cdr:y>
    </cdr:from>
    <cdr:to>
      <cdr:x>0.17019</cdr:x>
      <cdr:y>0.17024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729A3146-A8B0-DE01-4266-1A784264049E}"/>
            </a:ext>
          </a:extLst>
        </cdr:cNvPr>
        <cdr:cNvSpPr txBox="1"/>
      </cdr:nvSpPr>
      <cdr:spPr>
        <a:xfrm xmlns:a="http://schemas.openxmlformats.org/drawingml/2006/main">
          <a:off x="781050" y="271464"/>
          <a:ext cx="600075" cy="3714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1800" b="1" kern="1200">
              <a:latin typeface="Times New Roman" panose="02020603050405020304" pitchFamily="18" charset="0"/>
              <a:cs typeface="Times New Roman" panose="02020603050405020304" pitchFamily="18" charset="0"/>
            </a:rPr>
            <a:t>b</a:t>
          </a:r>
          <a:endParaRPr lang="ja-JP" altLang="en-US" sz="1800" b="1" kern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0.16706</cdr:x>
      <cdr:y>0.30853</cdr:y>
    </cdr:from>
    <cdr:to>
      <cdr:x>0.57082</cdr:x>
      <cdr:y>0.50273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1F5C900-CD23-0A16-ABE0-55830F9F0ADE}"/>
            </a:ext>
          </a:extLst>
        </cdr:cNvPr>
        <cdr:cNvSpPr txBox="1"/>
      </cdr:nvSpPr>
      <cdr:spPr>
        <a:xfrm xmlns:a="http://schemas.openxmlformats.org/drawingml/2006/main">
          <a:off x="1355725" y="1165225"/>
          <a:ext cx="3276633" cy="7334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TRA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 = 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3E-07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altLang="ja-JP" sz="1200" b="1" i="1" kern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3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 - 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2.39E-05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altLang="ja-JP" sz="1200" b="1" i="1" kern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+ 2,76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x - 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0.0734</a:t>
          </a:r>
        </a:p>
        <a:p xmlns:a="http://schemas.openxmlformats.org/drawingml/2006/main"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R</a:t>
          </a:r>
          <a:r>
            <a:rPr lang="en-US" altLang="ja-JP" sz="1200" b="1" i="1" kern="1200" baseline="30000">
              <a:latin typeface="Times New Roman" panose="02020603050405020304" pitchFamily="18" charset="0"/>
              <a:cs typeface="Times New Roman" panose="02020603050405020304" pitchFamily="18" charset="0"/>
            </a:rPr>
            <a:t>2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 = 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0.8977</a:t>
          </a:r>
        </a:p>
        <a:p xmlns:a="http://schemas.openxmlformats.org/drawingml/2006/main"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TCC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altLang="ja-JP" sz="1200" b="1" i="1" kern="120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altLang="ja-JP" sz="1200" b="1" i="0" kern="120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= 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0.3765/1000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×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CCD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(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x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)</a:t>
          </a:r>
          <a:r>
            <a:rPr lang="en-US" altLang="ja-JP" sz="1200" b="1" i="1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 - </a:t>
          </a:r>
          <a:r>
            <a:rPr lang="en-US" altLang="ja-JP" sz="1200" b="1" i="0" kern="1200" baseline="0">
              <a:latin typeface="Times New Roman" panose="02020603050405020304" pitchFamily="18" charset="0"/>
              <a:cs typeface="Times New Roman" panose="02020603050405020304" pitchFamily="18" charset="0"/>
            </a:rPr>
            <a:t>0.05667</a:t>
          </a:r>
          <a:endParaRPr lang="ja-JP" altLang="en-US" sz="1200" b="1" i="0" kern="12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TEMP2023\&#22320;&#29699;&#29872;&#22659;\GWSCCD\20250209_GWSCCD.xlsx" TargetMode="External"/><Relationship Id="rId1" Type="http://schemas.openxmlformats.org/officeDocument/2006/relationships/externalLinkPath" Target="/TEMP2023/&#22320;&#29699;&#29872;&#22659;/GWSCCD/20250209_GWSCCD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EMP2023\&#22320;&#29699;&#29872;&#22659;\GWSCCD\20250419_GWSCCD.xlsx" TargetMode="External"/><Relationship Id="rId1" Type="http://schemas.openxmlformats.org/officeDocument/2006/relationships/externalLinkPath" Target="/TEMP2023/&#22320;&#29699;&#29872;&#22659;/GWSCCD/20250419_GWSCCD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TEMP2023\&#22320;&#29699;&#29872;&#22659;\20250223_&#27915;&#19978;&#27700;&#32032;&#35069;&#36896;&#12503;&#12521;&#12531;&#12488;.xlsx" TargetMode="External"/><Relationship Id="rId1" Type="http://schemas.openxmlformats.org/officeDocument/2006/relationships/externalLinkPath" Target="/TEMP2023/&#22320;&#29699;&#29872;&#22659;/20250223_&#27915;&#19978;&#27700;&#32032;&#35069;&#36896;&#12503;&#12521;&#12531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lobal warning numerical analys"/>
      <sheetName val="DACCSコスト"/>
      <sheetName val="GHG and temp changes_20241009"/>
      <sheetName val="Statista by energy source"/>
      <sheetName val="GWS NZE by 2050"/>
      <sheetName val="GWS NZE by2035"/>
      <sheetName val="TPE NZE by 2050"/>
      <sheetName val="TPE NZE bt 2035"/>
    </sheetNames>
    <sheetDataSet>
      <sheetData sheetId="0">
        <row r="117">
          <cell r="C117">
            <v>-0.3564947408235295</v>
          </cell>
          <cell r="G117">
            <v>0</v>
          </cell>
          <cell r="H117">
            <v>3.7654934161599802E-4</v>
          </cell>
          <cell r="L117">
            <v>5.2999999999999999E-2</v>
          </cell>
          <cell r="O117">
            <v>0.81</v>
          </cell>
          <cell r="P117">
            <v>0.1</v>
          </cell>
          <cell r="Q117">
            <v>0.01</v>
          </cell>
          <cell r="S117">
            <v>12.71</v>
          </cell>
          <cell r="V117">
            <v>35.565920480329396</v>
          </cell>
          <cell r="Y117">
            <v>33.914305748228621</v>
          </cell>
          <cell r="AB117">
            <v>42.370374095665255</v>
          </cell>
          <cell r="AE117">
            <v>39.304406746660739</v>
          </cell>
          <cell r="AH117">
            <v>50.32080358805964</v>
          </cell>
          <cell r="AK117">
            <v>101.62160549785258</v>
          </cell>
          <cell r="AN117">
            <v>158.90128990366389</v>
          </cell>
          <cell r="AQ117">
            <v>1.28091040591008</v>
          </cell>
          <cell r="AS117">
            <v>0.78068771151290295</v>
          </cell>
          <cell r="FT117">
            <v>8.5999999999999998E-4</v>
          </cell>
          <cell r="FU117">
            <v>-7.1999999999999995E-2</v>
          </cell>
          <cell r="FV117">
            <v>8.1999999999999993</v>
          </cell>
          <cell r="FW117">
            <v>-208.6</v>
          </cell>
          <cell r="GB117">
            <v>5.8E-4</v>
          </cell>
          <cell r="GC117">
            <v>-5.5E-2</v>
          </cell>
          <cell r="GD117">
            <v>6.42</v>
          </cell>
          <cell r="GE117">
            <v>1115.8142744260001</v>
          </cell>
          <cell r="GJ117">
            <v>9.5899999999999999E-2</v>
          </cell>
          <cell r="GK117">
            <v>-183.5</v>
          </cell>
          <cell r="GN117">
            <v>2.1499999999999998E-2</v>
          </cell>
          <cell r="GO117">
            <v>-40.5</v>
          </cell>
        </row>
      </sheetData>
      <sheetData sheetId="1"/>
      <sheetData sheetId="2">
        <row r="1">
          <cell r="I1">
            <v>1.1944260414179E-2</v>
          </cell>
          <cell r="S1">
            <v>2.7627597609561701E-3</v>
          </cell>
          <cell r="T1">
            <v>7.3400000000000451E-2</v>
          </cell>
          <cell r="U1">
            <v>2.3891117948870101E-5</v>
          </cell>
          <cell r="V1">
            <v>2.9999999999999999E-7</v>
          </cell>
        </row>
        <row r="189">
          <cell r="AC189">
            <v>-5.0000000000000002E-5</v>
          </cell>
          <cell r="AD189">
            <v>0.8</v>
          </cell>
        </row>
      </sheetData>
      <sheetData sheetId="3"/>
      <sheetData sheetId="4">
        <row r="2">
          <cell r="G2">
            <v>8.1544461262149197E-3</v>
          </cell>
          <cell r="V2">
            <v>55</v>
          </cell>
          <cell r="AU2">
            <v>6.0246969643231677E-3</v>
          </cell>
        </row>
      </sheetData>
      <sheetData sheetId="5">
        <row r="2">
          <cell r="F2">
            <v>3.6824748890788845E-3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lobal warning Abs=1.07%"/>
      <sheetName val="Trends in world primary energy "/>
      <sheetName val="Cost estimation Abs=1.07%"/>
      <sheetName val="地球のエネルギー収支と放射強制力"/>
      <sheetName val="水素エネルギーキャリア(論文)"/>
      <sheetName val="LNH3パイプライン(流体力学)"/>
      <sheetName val="FOPV performance)"/>
      <sheetName val="●CFE2035_2100"/>
      <sheetName val="Global warning Abs=0%"/>
      <sheetName val="GHG and temp changes_20241009"/>
      <sheetName val="Global energy transport res"/>
      <sheetName val="建設工程(論文)"/>
      <sheetName val="波浪・津波"/>
      <sheetName val="FOPVの運動エネルギー"/>
      <sheetName val="直流電力線の断面積算出 (2)"/>
      <sheetName val="Sheet1"/>
    </sheetNames>
    <sheetDataSet>
      <sheetData sheetId="0"/>
      <sheetData sheetId="1"/>
      <sheetData sheetId="2">
        <row r="2">
          <cell r="T2">
            <v>0.15</v>
          </cell>
          <cell r="U2">
            <v>0.05</v>
          </cell>
          <cell r="AD2">
            <v>0.15</v>
          </cell>
          <cell r="AE2">
            <v>7.4999999999999997E-2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ponces from Journalc"/>
      <sheetName val="Editage Journal Finder"/>
      <sheetName val="DACコスト"/>
      <sheetName val="コスト試算モデル2"/>
      <sheetName val="メタノール"/>
      <sheetName val="FOPV・水素 "/>
      <sheetName val="●CFE2035_2100"/>
      <sheetName val="LNH3パイプライン(流体力学)"/>
      <sheetName val="Global energy transport resourc"/>
      <sheetName val="直流電力線の断面積算出"/>
      <sheetName val="H2パイプライン"/>
      <sheetName val="NGパイプライン"/>
      <sheetName val="LNH3パイプライン網"/>
      <sheetName val="水素エネルギーキャリア(論文)"/>
      <sheetName val="電力会社の発電量"/>
      <sheetName val="建設工程(論文)"/>
      <sheetName val="CFESS特許出願国"/>
      <sheetName val="抗海流推進力・コンプレッサー "/>
      <sheetName val="海洋水素製造プラント (2)"/>
      <sheetName val="世界の砂漠"/>
      <sheetName val="導入ポテンシャル (2)"/>
      <sheetName val="導入ポテンシャル"/>
      <sheetName val="CO2排出量"/>
      <sheetName val="施策比較と構成要件"/>
      <sheetName val="波浪・津波"/>
      <sheetName val="日照時間"/>
      <sheetName val="資金計算1"/>
      <sheetName val="資金計算2"/>
      <sheetName val="地球のエネルギー収支と放射強制力"/>
      <sheetName val="FOPVの運動エネルギー"/>
    </sheetNames>
    <sheetDataSet>
      <sheetData sheetId="0"/>
      <sheetData sheetId="1"/>
      <sheetData sheetId="2">
        <row r="1">
          <cell r="C1">
            <v>1.3052969564224632</v>
          </cell>
          <cell r="F1">
            <v>1.3008445861927718</v>
          </cell>
        </row>
      </sheetData>
      <sheetData sheetId="3"/>
      <sheetData sheetId="4"/>
      <sheetData sheetId="5">
        <row r="162">
          <cell r="AJ162">
            <v>928</v>
          </cell>
        </row>
      </sheetData>
      <sheetData sheetId="6">
        <row r="34">
          <cell r="O34">
            <v>31457.22645837229</v>
          </cell>
        </row>
      </sheetData>
      <sheetData sheetId="7">
        <row r="27">
          <cell r="B27">
            <v>35</v>
          </cell>
        </row>
      </sheetData>
      <sheetData sheetId="8">
        <row r="82">
          <cell r="AA82">
            <v>19.360000000000007</v>
          </cell>
        </row>
      </sheetData>
      <sheetData sheetId="9">
        <row r="8">
          <cell r="J8">
            <v>67.795242483194471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9">
          <cell r="AI69" t="str">
            <v>年間総発電力量(=TPESJ)=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urworldindata.org/greenhouse-gas-emissions" TargetMode="External"/><Relationship Id="rId2" Type="http://schemas.openxmlformats.org/officeDocument/2006/relationships/hyperlink" Target="https://www.iea.org/reports/world-energy-outlook-2024/executive-summary" TargetMode="External"/><Relationship Id="rId1" Type="http://schemas.openxmlformats.org/officeDocument/2006/relationships/hyperlink" Target="https://ourworldindata.org/grapher/global-primary-energy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ourworldindata.org/grapher/temperature-anomal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10C4C-3774-4074-9EAC-415BD3825721}">
  <dimension ref="A1:IT186"/>
  <sheetViews>
    <sheetView tabSelected="1" zoomScale="70" zoomScaleNormal="70" workbookViewId="0">
      <pane xSplit="2" ySplit="2" topLeftCell="U115" activePane="bottomRight" state="frozen"/>
      <selection pane="topRight" activeCell="C1" sqref="C1"/>
      <selection pane="bottomLeft" activeCell="A7" sqref="A7"/>
      <selection pane="bottomRight" activeCell="AL116" sqref="AL116"/>
    </sheetView>
  </sheetViews>
  <sheetFormatPr defaultRowHeight="18.75"/>
  <cols>
    <col min="1" max="1" width="10.875" customWidth="1"/>
    <col min="2" max="2" width="43.25" customWidth="1"/>
    <col min="3" max="3" width="11.625" customWidth="1"/>
    <col min="4" max="13" width="10.625" bestFit="1" customWidth="1"/>
    <col min="14" max="14" width="10.5" customWidth="1"/>
    <col min="15" max="34" width="10.625" bestFit="1" customWidth="1"/>
    <col min="35" max="37" width="9.875" bestFit="1" customWidth="1"/>
    <col min="38" max="38" width="11.25" bestFit="1" customWidth="1"/>
    <col min="39" max="47" width="9.875" bestFit="1" customWidth="1"/>
    <col min="48" max="48" width="10.5" bestFit="1" customWidth="1"/>
    <col min="49" max="94" width="9.875" bestFit="1" customWidth="1"/>
    <col min="95" max="179" width="10.875" bestFit="1" customWidth="1"/>
    <col min="180" max="180" width="9.75" customWidth="1"/>
    <col min="181" max="185" width="10.875" bestFit="1" customWidth="1"/>
    <col min="186" max="253" width="11.875" bestFit="1" customWidth="1"/>
    <col min="254" max="254" width="9.5" bestFit="1" customWidth="1"/>
  </cols>
  <sheetData>
    <row r="1" spans="1:253" ht="16.7" customHeight="1">
      <c r="B1" s="19" t="s">
        <v>83</v>
      </c>
      <c r="C1">
        <v>0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K1">
        <v>8</v>
      </c>
      <c r="L1">
        <v>9</v>
      </c>
      <c r="M1">
        <v>10</v>
      </c>
      <c r="N1">
        <v>11</v>
      </c>
      <c r="O1">
        <v>12</v>
      </c>
      <c r="P1">
        <v>13</v>
      </c>
      <c r="Q1">
        <v>14</v>
      </c>
      <c r="R1">
        <v>15</v>
      </c>
      <c r="S1">
        <v>16</v>
      </c>
      <c r="T1">
        <v>17</v>
      </c>
      <c r="U1">
        <v>18</v>
      </c>
      <c r="V1">
        <v>19</v>
      </c>
      <c r="W1">
        <v>20</v>
      </c>
      <c r="X1">
        <v>21</v>
      </c>
      <c r="Y1">
        <v>22</v>
      </c>
      <c r="Z1">
        <v>23</v>
      </c>
      <c r="AA1">
        <v>24</v>
      </c>
      <c r="AB1">
        <v>25</v>
      </c>
      <c r="AC1">
        <v>26</v>
      </c>
      <c r="AD1">
        <v>27</v>
      </c>
      <c r="AE1">
        <v>28</v>
      </c>
      <c r="AF1">
        <v>29</v>
      </c>
      <c r="AG1">
        <v>30</v>
      </c>
      <c r="AH1">
        <v>31</v>
      </c>
      <c r="AI1">
        <v>32</v>
      </c>
      <c r="AJ1">
        <v>33</v>
      </c>
      <c r="AK1">
        <v>34</v>
      </c>
      <c r="AL1">
        <v>35</v>
      </c>
      <c r="AM1">
        <v>36</v>
      </c>
      <c r="AN1">
        <v>37</v>
      </c>
      <c r="AO1">
        <v>38</v>
      </c>
      <c r="AP1">
        <v>39</v>
      </c>
      <c r="AQ1">
        <v>40</v>
      </c>
      <c r="AR1">
        <v>41</v>
      </c>
      <c r="AS1">
        <v>42</v>
      </c>
      <c r="AT1">
        <v>43</v>
      </c>
      <c r="AU1">
        <v>44</v>
      </c>
      <c r="AV1">
        <v>45</v>
      </c>
      <c r="AW1">
        <v>46</v>
      </c>
      <c r="AX1">
        <v>47</v>
      </c>
      <c r="AY1">
        <v>48</v>
      </c>
      <c r="AZ1">
        <v>49</v>
      </c>
      <c r="BA1">
        <v>50</v>
      </c>
      <c r="BB1">
        <v>51</v>
      </c>
      <c r="BC1">
        <v>52</v>
      </c>
      <c r="BD1">
        <v>53</v>
      </c>
      <c r="BE1">
        <v>54</v>
      </c>
      <c r="BF1">
        <v>55</v>
      </c>
      <c r="BG1">
        <v>56</v>
      </c>
      <c r="BH1">
        <v>57</v>
      </c>
      <c r="BI1">
        <v>58</v>
      </c>
      <c r="BJ1">
        <v>59</v>
      </c>
      <c r="BK1">
        <v>60</v>
      </c>
      <c r="BL1">
        <v>61</v>
      </c>
      <c r="BM1">
        <v>62</v>
      </c>
      <c r="BN1">
        <v>63</v>
      </c>
      <c r="BO1">
        <v>64</v>
      </c>
      <c r="BP1">
        <v>65</v>
      </c>
      <c r="BQ1">
        <v>66</v>
      </c>
      <c r="BR1">
        <v>67</v>
      </c>
      <c r="BS1">
        <v>68</v>
      </c>
      <c r="BT1">
        <v>69</v>
      </c>
      <c r="BU1">
        <v>70</v>
      </c>
      <c r="BV1">
        <v>71</v>
      </c>
      <c r="BW1">
        <v>72</v>
      </c>
      <c r="BX1">
        <v>73</v>
      </c>
      <c r="BY1">
        <v>74</v>
      </c>
      <c r="BZ1">
        <v>75</v>
      </c>
      <c r="CA1">
        <v>76</v>
      </c>
      <c r="CB1">
        <v>77</v>
      </c>
      <c r="CC1">
        <v>78</v>
      </c>
      <c r="CD1">
        <v>79</v>
      </c>
      <c r="CE1">
        <v>80</v>
      </c>
      <c r="CF1">
        <v>81</v>
      </c>
      <c r="CG1">
        <v>82</v>
      </c>
      <c r="CH1">
        <v>83</v>
      </c>
      <c r="CI1">
        <v>84</v>
      </c>
      <c r="CJ1">
        <v>85</v>
      </c>
      <c r="CK1">
        <v>86</v>
      </c>
      <c r="CL1">
        <v>87</v>
      </c>
      <c r="CM1">
        <v>88</v>
      </c>
      <c r="CN1">
        <v>89</v>
      </c>
      <c r="CO1">
        <v>90</v>
      </c>
      <c r="CP1">
        <v>91</v>
      </c>
      <c r="CQ1">
        <v>92</v>
      </c>
      <c r="CR1">
        <v>93</v>
      </c>
      <c r="CS1">
        <v>94</v>
      </c>
      <c r="CT1">
        <v>95</v>
      </c>
      <c r="CU1">
        <v>96</v>
      </c>
      <c r="CV1">
        <v>97</v>
      </c>
      <c r="CW1">
        <v>98</v>
      </c>
      <c r="CX1">
        <v>99</v>
      </c>
      <c r="CY1">
        <v>100</v>
      </c>
      <c r="CZ1">
        <v>101</v>
      </c>
      <c r="DA1">
        <v>102</v>
      </c>
      <c r="DB1">
        <v>103</v>
      </c>
      <c r="DC1">
        <v>104</v>
      </c>
      <c r="DD1">
        <v>105</v>
      </c>
      <c r="DE1">
        <v>106</v>
      </c>
      <c r="DF1">
        <v>107</v>
      </c>
      <c r="DG1">
        <v>108</v>
      </c>
      <c r="DH1">
        <v>109</v>
      </c>
      <c r="DI1">
        <v>110</v>
      </c>
      <c r="DJ1">
        <v>111</v>
      </c>
      <c r="DK1">
        <v>112</v>
      </c>
      <c r="DL1">
        <v>113</v>
      </c>
      <c r="DM1">
        <v>114</v>
      </c>
      <c r="DN1">
        <v>115</v>
      </c>
      <c r="DO1">
        <v>116</v>
      </c>
      <c r="DP1">
        <v>117</v>
      </c>
      <c r="DQ1">
        <v>118</v>
      </c>
      <c r="DR1">
        <v>119</v>
      </c>
      <c r="DS1">
        <v>120</v>
      </c>
      <c r="DT1">
        <v>121</v>
      </c>
      <c r="DU1">
        <v>122</v>
      </c>
      <c r="DV1">
        <v>123</v>
      </c>
      <c r="DW1">
        <v>124</v>
      </c>
      <c r="DX1">
        <v>125</v>
      </c>
      <c r="DY1">
        <v>126</v>
      </c>
      <c r="DZ1">
        <v>127</v>
      </c>
      <c r="EA1">
        <v>128</v>
      </c>
      <c r="EB1">
        <v>129</v>
      </c>
      <c r="EC1">
        <v>130</v>
      </c>
      <c r="ED1">
        <v>131</v>
      </c>
      <c r="EE1">
        <v>132</v>
      </c>
      <c r="EF1">
        <v>133</v>
      </c>
      <c r="EG1">
        <v>134</v>
      </c>
      <c r="EH1">
        <v>135</v>
      </c>
      <c r="EI1">
        <v>136</v>
      </c>
      <c r="EJ1">
        <v>137</v>
      </c>
      <c r="EK1">
        <v>138</v>
      </c>
      <c r="EL1">
        <v>139</v>
      </c>
      <c r="EM1">
        <v>140</v>
      </c>
      <c r="EN1">
        <v>141</v>
      </c>
      <c r="EO1">
        <v>142</v>
      </c>
      <c r="EP1">
        <v>143</v>
      </c>
      <c r="EQ1">
        <v>144</v>
      </c>
      <c r="ER1">
        <v>145</v>
      </c>
      <c r="ES1">
        <v>146</v>
      </c>
      <c r="ET1">
        <v>147</v>
      </c>
      <c r="EU1">
        <v>148</v>
      </c>
      <c r="EV1">
        <v>149</v>
      </c>
      <c r="EW1">
        <v>150</v>
      </c>
      <c r="EX1">
        <v>151</v>
      </c>
      <c r="EY1">
        <v>152</v>
      </c>
      <c r="EZ1">
        <v>153</v>
      </c>
      <c r="FA1">
        <v>154</v>
      </c>
      <c r="FB1">
        <v>155</v>
      </c>
      <c r="FC1">
        <v>156</v>
      </c>
      <c r="FD1">
        <v>157</v>
      </c>
      <c r="FE1">
        <v>158</v>
      </c>
      <c r="FF1">
        <v>159</v>
      </c>
      <c r="FG1">
        <v>160</v>
      </c>
      <c r="FH1">
        <v>161</v>
      </c>
      <c r="FI1">
        <v>162</v>
      </c>
      <c r="FJ1">
        <v>163</v>
      </c>
      <c r="FK1">
        <v>164</v>
      </c>
      <c r="FL1">
        <v>165</v>
      </c>
      <c r="FM1">
        <v>166</v>
      </c>
      <c r="FN1">
        <v>167</v>
      </c>
      <c r="FO1">
        <v>168</v>
      </c>
      <c r="FP1">
        <v>169</v>
      </c>
      <c r="FQ1">
        <v>170</v>
      </c>
      <c r="FR1">
        <v>171</v>
      </c>
      <c r="FS1">
        <v>172</v>
      </c>
      <c r="FT1">
        <v>173</v>
      </c>
      <c r="FU1">
        <v>174</v>
      </c>
      <c r="FV1">
        <v>175</v>
      </c>
      <c r="FW1">
        <v>176</v>
      </c>
      <c r="FX1">
        <v>177</v>
      </c>
      <c r="FY1">
        <v>178</v>
      </c>
      <c r="FZ1">
        <v>179</v>
      </c>
      <c r="GA1">
        <v>180</v>
      </c>
      <c r="GB1">
        <v>181</v>
      </c>
      <c r="GC1">
        <v>182</v>
      </c>
      <c r="GD1">
        <v>183</v>
      </c>
      <c r="GE1">
        <v>184</v>
      </c>
      <c r="GF1">
        <v>185</v>
      </c>
      <c r="GG1">
        <v>186</v>
      </c>
      <c r="GH1">
        <v>187</v>
      </c>
      <c r="GI1">
        <v>188</v>
      </c>
      <c r="GJ1">
        <v>189</v>
      </c>
      <c r="GK1">
        <v>190</v>
      </c>
      <c r="GL1">
        <v>191</v>
      </c>
      <c r="GM1">
        <v>192</v>
      </c>
      <c r="GN1">
        <v>193</v>
      </c>
      <c r="GO1">
        <v>194</v>
      </c>
      <c r="GP1">
        <v>195</v>
      </c>
      <c r="GQ1">
        <v>196</v>
      </c>
      <c r="GR1">
        <v>197</v>
      </c>
      <c r="GS1">
        <v>198</v>
      </c>
      <c r="GT1">
        <v>199</v>
      </c>
      <c r="GU1">
        <v>200</v>
      </c>
      <c r="GV1">
        <v>201</v>
      </c>
      <c r="GW1">
        <v>202</v>
      </c>
      <c r="GX1">
        <v>203</v>
      </c>
      <c r="GY1">
        <v>204</v>
      </c>
      <c r="GZ1">
        <v>205</v>
      </c>
      <c r="HA1">
        <v>206</v>
      </c>
      <c r="HB1">
        <v>207</v>
      </c>
      <c r="HC1">
        <v>208</v>
      </c>
      <c r="HD1">
        <v>209</v>
      </c>
      <c r="HE1">
        <v>210</v>
      </c>
      <c r="HF1">
        <v>211</v>
      </c>
      <c r="HG1">
        <v>212</v>
      </c>
      <c r="HH1">
        <v>213</v>
      </c>
      <c r="HI1">
        <v>214</v>
      </c>
      <c r="HJ1">
        <v>215</v>
      </c>
      <c r="HK1">
        <v>216</v>
      </c>
      <c r="HL1">
        <v>217</v>
      </c>
      <c r="HM1">
        <v>218</v>
      </c>
      <c r="HN1">
        <v>219</v>
      </c>
      <c r="HO1">
        <v>220</v>
      </c>
      <c r="HP1">
        <v>221</v>
      </c>
      <c r="HQ1">
        <v>222</v>
      </c>
      <c r="HR1">
        <v>223</v>
      </c>
      <c r="HS1">
        <v>224</v>
      </c>
      <c r="HT1">
        <v>225</v>
      </c>
      <c r="HU1">
        <v>226</v>
      </c>
      <c r="HV1">
        <v>227</v>
      </c>
      <c r="HW1">
        <v>228</v>
      </c>
      <c r="HX1">
        <v>229</v>
      </c>
      <c r="HY1">
        <v>230</v>
      </c>
      <c r="HZ1">
        <v>231</v>
      </c>
      <c r="IA1">
        <v>232</v>
      </c>
      <c r="IB1">
        <v>233</v>
      </c>
      <c r="IC1">
        <v>234</v>
      </c>
      <c r="ID1">
        <v>235</v>
      </c>
      <c r="IE1">
        <v>236</v>
      </c>
      <c r="IF1">
        <v>237</v>
      </c>
      <c r="IG1">
        <v>238</v>
      </c>
      <c r="IH1">
        <v>239</v>
      </c>
      <c r="II1">
        <v>240</v>
      </c>
      <c r="IJ1">
        <v>241</v>
      </c>
      <c r="IK1">
        <v>242</v>
      </c>
      <c r="IL1">
        <v>243</v>
      </c>
      <c r="IM1">
        <v>244</v>
      </c>
      <c r="IN1">
        <v>245</v>
      </c>
      <c r="IO1">
        <v>246</v>
      </c>
      <c r="IP1">
        <v>247</v>
      </c>
      <c r="IQ1">
        <v>248</v>
      </c>
      <c r="IR1">
        <v>249</v>
      </c>
      <c r="IS1">
        <v>250</v>
      </c>
    </row>
    <row r="2" spans="1:253" ht="16.7" customHeight="1">
      <c r="B2" s="19" t="s">
        <v>82</v>
      </c>
      <c r="C2">
        <v>1850</v>
      </c>
      <c r="D2">
        <v>1851</v>
      </c>
      <c r="E2">
        <v>1852</v>
      </c>
      <c r="F2">
        <v>1853</v>
      </c>
      <c r="G2">
        <v>1854</v>
      </c>
      <c r="H2">
        <v>1855</v>
      </c>
      <c r="I2">
        <v>1856</v>
      </c>
      <c r="J2">
        <v>1857</v>
      </c>
      <c r="K2">
        <v>1858</v>
      </c>
      <c r="L2">
        <v>1859</v>
      </c>
      <c r="M2">
        <v>1860</v>
      </c>
      <c r="N2">
        <v>1861</v>
      </c>
      <c r="O2">
        <v>1862</v>
      </c>
      <c r="P2">
        <v>1863</v>
      </c>
      <c r="Q2">
        <v>1864</v>
      </c>
      <c r="R2">
        <v>1865</v>
      </c>
      <c r="S2">
        <v>1866</v>
      </c>
      <c r="T2">
        <v>1867</v>
      </c>
      <c r="U2">
        <v>1868</v>
      </c>
      <c r="V2">
        <v>1869</v>
      </c>
      <c r="W2">
        <v>1870</v>
      </c>
      <c r="X2">
        <v>1871</v>
      </c>
      <c r="Y2">
        <v>1872</v>
      </c>
      <c r="Z2">
        <v>1873</v>
      </c>
      <c r="AA2">
        <v>1874</v>
      </c>
      <c r="AB2">
        <v>1875</v>
      </c>
      <c r="AC2">
        <v>1876</v>
      </c>
      <c r="AD2">
        <v>1877</v>
      </c>
      <c r="AE2">
        <v>1878</v>
      </c>
      <c r="AF2">
        <v>1879</v>
      </c>
      <c r="AG2">
        <v>1880</v>
      </c>
      <c r="AH2">
        <v>1881</v>
      </c>
      <c r="AI2">
        <v>1882</v>
      </c>
      <c r="AJ2">
        <v>1883</v>
      </c>
      <c r="AK2">
        <v>1884</v>
      </c>
      <c r="AL2">
        <v>1885</v>
      </c>
      <c r="AM2">
        <v>1886</v>
      </c>
      <c r="AN2">
        <v>1887</v>
      </c>
      <c r="AO2">
        <v>1888</v>
      </c>
      <c r="AP2">
        <v>1889</v>
      </c>
      <c r="AQ2">
        <v>1890</v>
      </c>
      <c r="AR2">
        <v>1891</v>
      </c>
      <c r="AS2">
        <v>1892</v>
      </c>
      <c r="AT2">
        <v>1893</v>
      </c>
      <c r="AU2">
        <v>1894</v>
      </c>
      <c r="AV2">
        <v>1895</v>
      </c>
      <c r="AW2">
        <v>1896</v>
      </c>
      <c r="AX2">
        <v>1897</v>
      </c>
      <c r="AY2">
        <v>1898</v>
      </c>
      <c r="AZ2">
        <v>1899</v>
      </c>
      <c r="BA2">
        <v>1900</v>
      </c>
      <c r="BB2">
        <v>1901</v>
      </c>
      <c r="BC2">
        <v>1902</v>
      </c>
      <c r="BD2">
        <v>1903</v>
      </c>
      <c r="BE2">
        <v>1904</v>
      </c>
      <c r="BF2">
        <v>1905</v>
      </c>
      <c r="BG2">
        <v>1906</v>
      </c>
      <c r="BH2">
        <v>1907</v>
      </c>
      <c r="BI2">
        <v>1908</v>
      </c>
      <c r="BJ2">
        <v>1909</v>
      </c>
      <c r="BK2">
        <v>1910</v>
      </c>
      <c r="BL2">
        <v>1911</v>
      </c>
      <c r="BM2">
        <v>1912</v>
      </c>
      <c r="BN2">
        <v>1913</v>
      </c>
      <c r="BO2">
        <v>1914</v>
      </c>
      <c r="BP2">
        <v>1915</v>
      </c>
      <c r="BQ2">
        <v>1916</v>
      </c>
      <c r="BR2">
        <v>1917</v>
      </c>
      <c r="BS2">
        <v>1918</v>
      </c>
      <c r="BT2">
        <v>1919</v>
      </c>
      <c r="BU2">
        <v>1920</v>
      </c>
      <c r="BV2">
        <v>1921</v>
      </c>
      <c r="BW2">
        <v>1922</v>
      </c>
      <c r="BX2">
        <v>1923</v>
      </c>
      <c r="BY2">
        <v>1924</v>
      </c>
      <c r="BZ2">
        <v>1925</v>
      </c>
      <c r="CA2">
        <v>1926</v>
      </c>
      <c r="CB2">
        <v>1927</v>
      </c>
      <c r="CC2">
        <v>1928</v>
      </c>
      <c r="CD2">
        <v>1929</v>
      </c>
      <c r="CE2">
        <v>1930</v>
      </c>
      <c r="CF2">
        <v>1931</v>
      </c>
      <c r="CG2">
        <v>1932</v>
      </c>
      <c r="CH2">
        <v>1933</v>
      </c>
      <c r="CI2">
        <v>1934</v>
      </c>
      <c r="CJ2">
        <v>1935</v>
      </c>
      <c r="CK2">
        <v>1936</v>
      </c>
      <c r="CL2">
        <v>1937</v>
      </c>
      <c r="CM2">
        <v>1938</v>
      </c>
      <c r="CN2">
        <v>1939</v>
      </c>
      <c r="CO2">
        <v>1940</v>
      </c>
      <c r="CP2">
        <v>1941</v>
      </c>
      <c r="CQ2">
        <v>1942</v>
      </c>
      <c r="CR2">
        <v>1943</v>
      </c>
      <c r="CS2">
        <v>1944</v>
      </c>
      <c r="CT2">
        <v>1945</v>
      </c>
      <c r="CU2">
        <v>1946</v>
      </c>
      <c r="CV2">
        <v>1947</v>
      </c>
      <c r="CW2">
        <v>1948</v>
      </c>
      <c r="CX2">
        <v>1949</v>
      </c>
      <c r="CY2">
        <v>1950</v>
      </c>
      <c r="CZ2">
        <v>1951</v>
      </c>
      <c r="DA2">
        <v>1952</v>
      </c>
      <c r="DB2">
        <v>1953</v>
      </c>
      <c r="DC2">
        <v>1954</v>
      </c>
      <c r="DD2">
        <v>1955</v>
      </c>
      <c r="DE2">
        <v>1956</v>
      </c>
      <c r="DF2">
        <v>1957</v>
      </c>
      <c r="DG2">
        <v>1958</v>
      </c>
      <c r="DH2">
        <v>1959</v>
      </c>
      <c r="DI2">
        <v>1960</v>
      </c>
      <c r="DJ2">
        <v>1961</v>
      </c>
      <c r="DK2">
        <v>1962</v>
      </c>
      <c r="DL2">
        <v>1963</v>
      </c>
      <c r="DM2">
        <v>1964</v>
      </c>
      <c r="DN2">
        <v>1965</v>
      </c>
      <c r="DO2">
        <v>1966</v>
      </c>
      <c r="DP2">
        <v>1967</v>
      </c>
      <c r="DQ2">
        <v>1968</v>
      </c>
      <c r="DR2">
        <v>1969</v>
      </c>
      <c r="DS2">
        <v>1970</v>
      </c>
      <c r="DT2">
        <v>1971</v>
      </c>
      <c r="DU2">
        <v>1972</v>
      </c>
      <c r="DV2">
        <v>1973</v>
      </c>
      <c r="DW2">
        <v>1974</v>
      </c>
      <c r="DX2">
        <v>1975</v>
      </c>
      <c r="DY2">
        <v>1976</v>
      </c>
      <c r="DZ2">
        <v>1977</v>
      </c>
      <c r="EA2">
        <v>1978</v>
      </c>
      <c r="EB2">
        <v>1979</v>
      </c>
      <c r="EC2">
        <v>1980</v>
      </c>
      <c r="ED2">
        <v>1981</v>
      </c>
      <c r="EE2">
        <v>1982</v>
      </c>
      <c r="EF2">
        <v>1983</v>
      </c>
      <c r="EG2">
        <v>1984</v>
      </c>
      <c r="EH2">
        <v>1985</v>
      </c>
      <c r="EI2">
        <v>1986</v>
      </c>
      <c r="EJ2">
        <v>1987</v>
      </c>
      <c r="EK2">
        <v>1988</v>
      </c>
      <c r="EL2">
        <v>1989</v>
      </c>
      <c r="EM2">
        <v>1990</v>
      </c>
      <c r="EN2">
        <v>1991</v>
      </c>
      <c r="EO2">
        <v>1992</v>
      </c>
      <c r="EP2">
        <v>1993</v>
      </c>
      <c r="EQ2">
        <v>1994</v>
      </c>
      <c r="ER2">
        <v>1995</v>
      </c>
      <c r="ES2">
        <v>1996</v>
      </c>
      <c r="ET2">
        <v>1997</v>
      </c>
      <c r="EU2">
        <v>1998</v>
      </c>
      <c r="EV2">
        <v>1999</v>
      </c>
      <c r="EW2">
        <v>2000</v>
      </c>
      <c r="EX2">
        <v>2001</v>
      </c>
      <c r="EY2">
        <v>2002</v>
      </c>
      <c r="EZ2">
        <v>2003</v>
      </c>
      <c r="FA2">
        <v>2004</v>
      </c>
      <c r="FB2">
        <v>2005</v>
      </c>
      <c r="FC2">
        <v>2006</v>
      </c>
      <c r="FD2">
        <v>2007</v>
      </c>
      <c r="FE2">
        <v>2008</v>
      </c>
      <c r="FF2">
        <v>2009</v>
      </c>
      <c r="FG2">
        <v>2010</v>
      </c>
      <c r="FH2">
        <v>2011</v>
      </c>
      <c r="FI2">
        <v>2012</v>
      </c>
      <c r="FJ2">
        <v>2013</v>
      </c>
      <c r="FK2">
        <v>2014</v>
      </c>
      <c r="FL2">
        <v>2015</v>
      </c>
      <c r="FM2">
        <v>2016</v>
      </c>
      <c r="FN2">
        <v>2017</v>
      </c>
      <c r="FO2">
        <v>2018</v>
      </c>
      <c r="FP2">
        <v>2019</v>
      </c>
      <c r="FQ2">
        <v>2020</v>
      </c>
      <c r="FR2">
        <v>2021</v>
      </c>
      <c r="FS2">
        <v>2022</v>
      </c>
      <c r="FT2">
        <v>2023</v>
      </c>
      <c r="FU2">
        <v>2024</v>
      </c>
      <c r="FV2">
        <v>2025</v>
      </c>
      <c r="FW2">
        <v>2026</v>
      </c>
      <c r="FX2">
        <v>2027</v>
      </c>
      <c r="FY2">
        <v>2028</v>
      </c>
      <c r="FZ2">
        <v>2029</v>
      </c>
      <c r="GA2">
        <v>2030</v>
      </c>
      <c r="GB2">
        <v>2031</v>
      </c>
      <c r="GC2">
        <v>2032</v>
      </c>
      <c r="GD2">
        <v>2033</v>
      </c>
      <c r="GE2">
        <v>2034</v>
      </c>
      <c r="GF2">
        <v>2035</v>
      </c>
      <c r="GG2">
        <v>2036</v>
      </c>
      <c r="GH2">
        <v>2037</v>
      </c>
      <c r="GI2">
        <v>2038</v>
      </c>
      <c r="GJ2">
        <v>2039</v>
      </c>
      <c r="GK2">
        <v>2040</v>
      </c>
      <c r="GL2">
        <v>2041</v>
      </c>
      <c r="GM2">
        <v>2042</v>
      </c>
      <c r="GN2">
        <v>2043</v>
      </c>
      <c r="GO2">
        <v>2044</v>
      </c>
      <c r="GP2">
        <v>2045</v>
      </c>
      <c r="GQ2">
        <v>2046</v>
      </c>
      <c r="GR2">
        <v>2047</v>
      </c>
      <c r="GS2">
        <v>2048</v>
      </c>
      <c r="GT2">
        <v>2049</v>
      </c>
      <c r="GU2">
        <v>2050</v>
      </c>
      <c r="GV2">
        <v>2051</v>
      </c>
      <c r="GW2">
        <v>2052</v>
      </c>
      <c r="GX2">
        <v>2053</v>
      </c>
      <c r="GY2">
        <v>2054</v>
      </c>
      <c r="GZ2">
        <v>2055</v>
      </c>
      <c r="HA2">
        <v>2056</v>
      </c>
      <c r="HB2">
        <v>2057</v>
      </c>
      <c r="HC2">
        <v>2058</v>
      </c>
      <c r="HD2">
        <v>2059</v>
      </c>
      <c r="HE2">
        <v>2060</v>
      </c>
      <c r="HF2">
        <v>2061</v>
      </c>
      <c r="HG2">
        <v>2062</v>
      </c>
      <c r="HH2">
        <v>2063</v>
      </c>
      <c r="HI2">
        <v>2064</v>
      </c>
      <c r="HJ2">
        <v>2065</v>
      </c>
      <c r="HK2">
        <v>2066</v>
      </c>
      <c r="HL2">
        <v>2067</v>
      </c>
      <c r="HM2">
        <v>2068</v>
      </c>
      <c r="HN2">
        <v>2069</v>
      </c>
      <c r="HO2">
        <v>2070</v>
      </c>
      <c r="HP2">
        <v>2071</v>
      </c>
      <c r="HQ2">
        <v>2072</v>
      </c>
      <c r="HR2">
        <v>2073</v>
      </c>
      <c r="HS2">
        <v>2074</v>
      </c>
      <c r="HT2">
        <v>2075</v>
      </c>
      <c r="HU2">
        <v>2076</v>
      </c>
      <c r="HV2">
        <v>2077</v>
      </c>
      <c r="HW2">
        <v>2078</v>
      </c>
      <c r="HX2">
        <v>2079</v>
      </c>
      <c r="HY2">
        <v>2080</v>
      </c>
      <c r="HZ2">
        <v>2081</v>
      </c>
      <c r="IA2">
        <v>2082</v>
      </c>
      <c r="IB2">
        <v>2083</v>
      </c>
      <c r="IC2">
        <v>2084</v>
      </c>
      <c r="ID2">
        <v>2085</v>
      </c>
      <c r="IE2">
        <v>2086</v>
      </c>
      <c r="IF2">
        <v>2087</v>
      </c>
      <c r="IG2">
        <v>2088</v>
      </c>
      <c r="IH2">
        <v>2089</v>
      </c>
      <c r="II2">
        <v>2090</v>
      </c>
      <c r="IJ2">
        <v>2091</v>
      </c>
      <c r="IK2">
        <v>2092</v>
      </c>
      <c r="IL2">
        <v>2093</v>
      </c>
      <c r="IM2">
        <v>2094</v>
      </c>
      <c r="IN2">
        <v>2095</v>
      </c>
      <c r="IO2">
        <v>2096</v>
      </c>
      <c r="IP2">
        <v>2097</v>
      </c>
      <c r="IQ2">
        <v>2098</v>
      </c>
      <c r="IR2">
        <v>2099</v>
      </c>
      <c r="IS2">
        <v>2100</v>
      </c>
    </row>
    <row r="3" spans="1:253" ht="16.7" customHeight="1">
      <c r="A3" s="20" t="s">
        <v>165</v>
      </c>
      <c r="B3" s="21"/>
      <c r="C3" s="22" t="s">
        <v>89</v>
      </c>
      <c r="H3" s="23" t="s">
        <v>90</v>
      </c>
      <c r="FK3" s="24"/>
    </row>
    <row r="4" spans="1:253" s="2" customFormat="1" ht="16.7" customHeight="1">
      <c r="A4"/>
      <c r="B4" s="18" t="s">
        <v>107</v>
      </c>
      <c r="C4">
        <v>4.2168645700000003</v>
      </c>
      <c r="D4">
        <v>4.3149364500000003</v>
      </c>
      <c r="E4">
        <v>4.3810563599999996</v>
      </c>
      <c r="F4">
        <v>4.4596877800000003</v>
      </c>
      <c r="G4">
        <v>4.5477283599999998</v>
      </c>
      <c r="H4">
        <v>4.5716335399999997</v>
      </c>
      <c r="I4">
        <v>4.6144822200000002</v>
      </c>
      <c r="J4">
        <v>4.6646519599999996</v>
      </c>
      <c r="K4">
        <v>4.6961724</v>
      </c>
      <c r="L4">
        <v>4.7724742500000001</v>
      </c>
      <c r="M4">
        <v>4.6592639199999999</v>
      </c>
      <c r="N4">
        <v>4.5818713200000003</v>
      </c>
      <c r="O4">
        <v>4.5703858200000003</v>
      </c>
      <c r="P4">
        <v>4.5923777499999998</v>
      </c>
      <c r="Q4">
        <v>4.6058740499999997</v>
      </c>
      <c r="R4">
        <v>4.5944519899999996</v>
      </c>
      <c r="S4">
        <v>4.6369665199999996</v>
      </c>
      <c r="T4">
        <v>4.6886333599999999</v>
      </c>
      <c r="U4">
        <v>4.6815899400000003</v>
      </c>
      <c r="V4">
        <v>4.7068732799999999</v>
      </c>
      <c r="W4">
        <v>4.9522732400000002</v>
      </c>
      <c r="X4">
        <v>5.1029816800000001</v>
      </c>
      <c r="Y4">
        <v>5.2374297600000004</v>
      </c>
      <c r="Z4">
        <v>5.3666153599999999</v>
      </c>
      <c r="AA4">
        <v>5.3970477199999998</v>
      </c>
      <c r="AB4">
        <v>5.4992677499999996</v>
      </c>
      <c r="AC4">
        <v>5.5608038899999999</v>
      </c>
      <c r="AD4">
        <v>5.6546015799999996</v>
      </c>
      <c r="AE4">
        <v>5.7378099200000001</v>
      </c>
      <c r="AF4">
        <v>5.8415948200000001</v>
      </c>
      <c r="AG4">
        <v>6.0092328500000001</v>
      </c>
      <c r="AH4">
        <v>6.0241962600000001</v>
      </c>
      <c r="AI4">
        <v>6.1606379899999997</v>
      </c>
      <c r="AJ4">
        <v>6.3123303599999998</v>
      </c>
      <c r="AK4">
        <v>6.3444000000000003</v>
      </c>
      <c r="AL4">
        <v>6.3594578400000001</v>
      </c>
      <c r="AM4">
        <v>6.4379464300000002</v>
      </c>
      <c r="AN4">
        <v>6.5670638500000003</v>
      </c>
      <c r="AO4">
        <v>6.71868058</v>
      </c>
      <c r="AP4">
        <v>6.7251607199999999</v>
      </c>
      <c r="AQ4">
        <v>7.1308887800000003</v>
      </c>
      <c r="AR4">
        <v>7.3212708700000002</v>
      </c>
      <c r="AS4">
        <v>7.39058452</v>
      </c>
      <c r="AT4">
        <v>7.4615949199999996</v>
      </c>
      <c r="AU4">
        <v>7.5686262600000003</v>
      </c>
      <c r="AV4">
        <v>7.7194361999999996</v>
      </c>
      <c r="AW4">
        <v>7.8304155800000004</v>
      </c>
      <c r="AX4">
        <v>7.9419049299999998</v>
      </c>
      <c r="AY4">
        <v>8.0861889999999992</v>
      </c>
      <c r="AZ4">
        <v>8.3370920999999996</v>
      </c>
      <c r="BA4">
        <v>8.54401236</v>
      </c>
      <c r="BB4">
        <v>8.6732533499999995</v>
      </c>
      <c r="BC4">
        <v>8.8131681799999999</v>
      </c>
      <c r="BD4">
        <v>9.0477355999999993</v>
      </c>
      <c r="BE4">
        <v>9.1803331000000004</v>
      </c>
      <c r="BF4">
        <v>9.3728242000000002</v>
      </c>
      <c r="BG4">
        <v>9.5434745299999992</v>
      </c>
      <c r="BH4">
        <v>9.9947901199999993</v>
      </c>
      <c r="BI4">
        <v>9.9254201599999998</v>
      </c>
      <c r="BJ4">
        <v>10.11347394</v>
      </c>
      <c r="BK4">
        <v>10.1859012</v>
      </c>
      <c r="BL4">
        <v>10.22393278</v>
      </c>
      <c r="BM4">
        <v>10.351877399999999</v>
      </c>
      <c r="BN4">
        <v>10.660399569999999</v>
      </c>
      <c r="BO4">
        <v>10.3130363</v>
      </c>
      <c r="BP4">
        <v>10.23846058</v>
      </c>
      <c r="BQ4">
        <v>10.493293449999999</v>
      </c>
      <c r="BR4">
        <v>10.67373055</v>
      </c>
      <c r="BS4">
        <v>10.652984460000001</v>
      </c>
      <c r="BT4">
        <v>10.12187462</v>
      </c>
      <c r="BU4">
        <v>10.881137450000001</v>
      </c>
      <c r="BV4">
        <v>10.535130799999999</v>
      </c>
      <c r="BW4">
        <v>10.803109040000001</v>
      </c>
      <c r="BX4">
        <v>11.319195179999999</v>
      </c>
      <c r="BY4">
        <v>11.38332265</v>
      </c>
      <c r="BZ4">
        <v>11.520146370000001</v>
      </c>
      <c r="CA4">
        <v>11.451168129999999</v>
      </c>
      <c r="CB4">
        <v>11.872530729999999</v>
      </c>
      <c r="CC4">
        <v>11.885213500000001</v>
      </c>
      <c r="CD4">
        <v>12.254561669999999</v>
      </c>
      <c r="CE4">
        <v>12.00222378</v>
      </c>
      <c r="CF4">
        <v>11.64241004</v>
      </c>
      <c r="CG4">
        <v>11.35057114</v>
      </c>
      <c r="CH4">
        <v>11.586585060000001</v>
      </c>
      <c r="CI4">
        <v>11.99749385</v>
      </c>
      <c r="CJ4">
        <v>12.23454544</v>
      </c>
      <c r="CK4">
        <v>12.712446140000001</v>
      </c>
      <c r="CL4">
        <v>13.054135779999999</v>
      </c>
      <c r="CM4">
        <v>12.82567425</v>
      </c>
      <c r="CN4">
        <v>13.13547556</v>
      </c>
      <c r="CO4">
        <v>13.75144294</v>
      </c>
      <c r="CP4">
        <v>14.10337992</v>
      </c>
      <c r="CQ4">
        <v>14.20213684</v>
      </c>
      <c r="CR4">
        <v>14.3905998</v>
      </c>
      <c r="CS4">
        <v>14.5787379</v>
      </c>
      <c r="CT4">
        <v>13.72296716</v>
      </c>
      <c r="CU4">
        <v>14.2687448</v>
      </c>
      <c r="CV4">
        <v>14.90698034</v>
      </c>
      <c r="CW4">
        <v>15.226736000000001</v>
      </c>
      <c r="CX4">
        <v>15.026064659999999</v>
      </c>
      <c r="CY4">
        <v>16.518558599999999</v>
      </c>
      <c r="CZ4">
        <v>17.1829964</v>
      </c>
      <c r="DA4">
        <v>17.512944260000001</v>
      </c>
      <c r="DB4">
        <v>17.921839899999998</v>
      </c>
      <c r="DC4">
        <v>18.3475599</v>
      </c>
      <c r="DD4">
        <v>19.424779000000001</v>
      </c>
      <c r="DE4">
        <v>20.259163000000001</v>
      </c>
      <c r="DF4">
        <v>20.8436469</v>
      </c>
      <c r="DG4">
        <v>21.430596000000001</v>
      </c>
      <c r="DH4">
        <v>22.4955645</v>
      </c>
      <c r="DI4">
        <v>22.241257300000001</v>
      </c>
      <c r="DJ4">
        <v>22.0891682</v>
      </c>
      <c r="DK4">
        <v>22.074149899999998</v>
      </c>
      <c r="DL4">
        <v>22.567943100000001</v>
      </c>
      <c r="DM4">
        <v>23.124172699999999</v>
      </c>
      <c r="DN4">
        <v>23.284282099999999</v>
      </c>
      <c r="DO4">
        <v>23.9194909</v>
      </c>
      <c r="DP4">
        <v>24.5465892</v>
      </c>
      <c r="DQ4">
        <v>25.414290600000001</v>
      </c>
      <c r="DR4">
        <v>26.1682481</v>
      </c>
      <c r="DS4">
        <v>27.678093700000002</v>
      </c>
      <c r="DT4">
        <v>27.973144999999999</v>
      </c>
      <c r="DU4">
        <v>28.860512199999999</v>
      </c>
      <c r="DV4">
        <v>29.7817793</v>
      </c>
      <c r="DW4">
        <v>29.6610978</v>
      </c>
      <c r="DX4">
        <v>29.953851100000001</v>
      </c>
      <c r="DY4">
        <v>31.029881499999998</v>
      </c>
      <c r="DZ4">
        <v>31.667311099999999</v>
      </c>
      <c r="EA4">
        <v>32.180138800000002</v>
      </c>
      <c r="EB4">
        <v>32.7268021</v>
      </c>
      <c r="EC4">
        <v>32.772481200000001</v>
      </c>
      <c r="ED4">
        <v>32.381599799999996</v>
      </c>
      <c r="EE4">
        <v>32.422954099999998</v>
      </c>
      <c r="EF4">
        <v>33.095196999999999</v>
      </c>
      <c r="EG4">
        <v>34.678497999999998</v>
      </c>
      <c r="EH4">
        <v>34.9833924</v>
      </c>
      <c r="EI4">
        <v>35.555511600000003</v>
      </c>
      <c r="EJ4">
        <v>36.011791899999999</v>
      </c>
      <c r="EK4">
        <v>36.731759199999999</v>
      </c>
      <c r="EL4">
        <v>37.1533844</v>
      </c>
      <c r="EM4">
        <v>37.516457000000003</v>
      </c>
      <c r="EN4">
        <v>37.7317958</v>
      </c>
      <c r="EO4">
        <v>37.343777799999998</v>
      </c>
      <c r="EP4">
        <v>37.482818000000002</v>
      </c>
      <c r="EQ4">
        <v>38.449540599999999</v>
      </c>
      <c r="ER4">
        <v>38.955393999999998</v>
      </c>
      <c r="ES4">
        <v>40.121110100000003</v>
      </c>
      <c r="ET4">
        <v>41.7000727</v>
      </c>
      <c r="EU4">
        <v>40.227896000000001</v>
      </c>
      <c r="EV4">
        <v>40.598714899999997</v>
      </c>
      <c r="EW4">
        <v>40.769340700000001</v>
      </c>
      <c r="EX4">
        <v>40.613486199999997</v>
      </c>
      <c r="EY4">
        <v>41.546547199999999</v>
      </c>
      <c r="EZ4">
        <v>43.607009900000001</v>
      </c>
      <c r="FA4">
        <v>44.334809</v>
      </c>
      <c r="FB4">
        <v>44.9480456</v>
      </c>
      <c r="FC4">
        <v>46.468941999999998</v>
      </c>
      <c r="FD4">
        <v>46.781616999999997</v>
      </c>
      <c r="FE4">
        <v>47.579289899999999</v>
      </c>
      <c r="FF4">
        <v>47.492130199999998</v>
      </c>
      <c r="FG4">
        <v>49.423567300000002</v>
      </c>
      <c r="FH4">
        <v>50.941327000000001</v>
      </c>
      <c r="FI4">
        <v>51.705322600000002</v>
      </c>
      <c r="FJ4">
        <v>51.460148400000001</v>
      </c>
      <c r="FK4">
        <v>52.163658499999997</v>
      </c>
      <c r="FL4">
        <v>52.559154999999997</v>
      </c>
      <c r="FM4">
        <v>51.550378000000002</v>
      </c>
      <c r="FN4">
        <v>52.249434399999998</v>
      </c>
      <c r="FO4">
        <v>52.820012699999999</v>
      </c>
      <c r="FP4">
        <v>53.4550543</v>
      </c>
      <c r="FQ4">
        <v>51.458241399999999</v>
      </c>
      <c r="FR4">
        <v>53.446540200000001</v>
      </c>
      <c r="FS4">
        <v>53.851162799999997</v>
      </c>
      <c r="FT4">
        <f t="shared" ref="FT4:GY4" si="0">FT5+FT6+FT7</f>
        <v>53.936200000000021</v>
      </c>
      <c r="FU4">
        <f t="shared" si="0"/>
        <v>54.485599999999927</v>
      </c>
      <c r="FV4">
        <f t="shared" si="0"/>
        <v>55.03499999999994</v>
      </c>
      <c r="FW4">
        <f t="shared" si="0"/>
        <v>55.58439999999996</v>
      </c>
      <c r="FX4">
        <f t="shared" si="0"/>
        <v>56.133799999999972</v>
      </c>
      <c r="FY4">
        <f t="shared" si="0"/>
        <v>56.683199999999992</v>
      </c>
      <c r="FZ4">
        <f t="shared" si="0"/>
        <v>57.232600000000012</v>
      </c>
      <c r="GA4">
        <f t="shared" si="0"/>
        <v>57.782000000000025</v>
      </c>
      <c r="GB4">
        <f t="shared" si="0"/>
        <v>58.331399999999931</v>
      </c>
      <c r="GC4">
        <f t="shared" si="0"/>
        <v>58.880799999999944</v>
      </c>
      <c r="GD4">
        <f t="shared" si="0"/>
        <v>59.430199999999964</v>
      </c>
      <c r="GE4">
        <f t="shared" si="0"/>
        <v>59.979599999999976</v>
      </c>
      <c r="GF4">
        <f t="shared" si="0"/>
        <v>60.528999999999996</v>
      </c>
      <c r="GG4">
        <f t="shared" si="0"/>
        <v>61.078400000000009</v>
      </c>
      <c r="GH4">
        <f t="shared" si="0"/>
        <v>61.627800000000029</v>
      </c>
      <c r="GI4">
        <f t="shared" si="0"/>
        <v>62.177199999999928</v>
      </c>
      <c r="GJ4">
        <f t="shared" si="0"/>
        <v>62.726599999999948</v>
      </c>
      <c r="GK4">
        <f t="shared" si="0"/>
        <v>63.275999999999968</v>
      </c>
      <c r="GL4">
        <f t="shared" si="0"/>
        <v>63.825399999999981</v>
      </c>
      <c r="GM4">
        <f t="shared" si="0"/>
        <v>64.374799999999993</v>
      </c>
      <c r="GN4">
        <f t="shared" si="0"/>
        <v>64.924200000000013</v>
      </c>
      <c r="GO4">
        <f t="shared" si="0"/>
        <v>65.473600000000033</v>
      </c>
      <c r="GP4">
        <f t="shared" si="0"/>
        <v>66.022999999999939</v>
      </c>
      <c r="GQ4">
        <f t="shared" si="0"/>
        <v>66.572399999999959</v>
      </c>
      <c r="GR4">
        <f t="shared" si="0"/>
        <v>67.121799999999965</v>
      </c>
      <c r="GS4">
        <f t="shared" si="0"/>
        <v>67.671199999999985</v>
      </c>
      <c r="GT4">
        <f t="shared" si="0"/>
        <v>68.220600000000005</v>
      </c>
      <c r="GU4">
        <f t="shared" si="0"/>
        <v>68.77000000000001</v>
      </c>
      <c r="GV4">
        <f t="shared" si="0"/>
        <v>69.31940000000003</v>
      </c>
      <c r="GW4">
        <f t="shared" si="0"/>
        <v>69.868799999999936</v>
      </c>
      <c r="GX4">
        <f t="shared" si="0"/>
        <v>70.418199999999956</v>
      </c>
      <c r="GY4">
        <f t="shared" si="0"/>
        <v>70.967599999999976</v>
      </c>
      <c r="GZ4">
        <f t="shared" ref="GZ4:IE4" si="1">GZ5+GZ6+GZ7</f>
        <v>71.516999999999996</v>
      </c>
      <c r="HA4">
        <f t="shared" si="1"/>
        <v>72.066400000000002</v>
      </c>
      <c r="HB4">
        <f t="shared" si="1"/>
        <v>72.615800000000021</v>
      </c>
      <c r="HC4">
        <f t="shared" si="1"/>
        <v>73.165200000000041</v>
      </c>
      <c r="HD4">
        <f t="shared" si="1"/>
        <v>73.714599999999933</v>
      </c>
      <c r="HE4">
        <f t="shared" si="1"/>
        <v>74.263999999999953</v>
      </c>
      <c r="HF4">
        <f t="shared" si="1"/>
        <v>74.813399999999973</v>
      </c>
      <c r="HG4">
        <f t="shared" si="1"/>
        <v>75.362799999999993</v>
      </c>
      <c r="HH4">
        <f t="shared" si="1"/>
        <v>75.912200000000013</v>
      </c>
      <c r="HI4">
        <f t="shared" si="1"/>
        <v>76.461600000000033</v>
      </c>
      <c r="HJ4">
        <f t="shared" si="1"/>
        <v>77.011000000000038</v>
      </c>
      <c r="HK4">
        <f t="shared" si="1"/>
        <v>77.560399999999944</v>
      </c>
      <c r="HL4">
        <f t="shared" si="1"/>
        <v>78.10979999999995</v>
      </c>
      <c r="HM4">
        <f t="shared" si="1"/>
        <v>78.65919999999997</v>
      </c>
      <c r="HN4">
        <f t="shared" si="1"/>
        <v>79.20859999999999</v>
      </c>
      <c r="HO4">
        <f t="shared" si="1"/>
        <v>79.75800000000001</v>
      </c>
      <c r="HP4">
        <f t="shared" si="1"/>
        <v>80.30740000000003</v>
      </c>
      <c r="HQ4">
        <f t="shared" si="1"/>
        <v>80.85680000000005</v>
      </c>
      <c r="HR4">
        <f t="shared" si="1"/>
        <v>81.406199999999956</v>
      </c>
      <c r="HS4">
        <f t="shared" si="1"/>
        <v>81.955599999999961</v>
      </c>
      <c r="HT4">
        <f t="shared" si="1"/>
        <v>82.504999999999981</v>
      </c>
      <c r="HU4">
        <f t="shared" si="1"/>
        <v>83.054399999999987</v>
      </c>
      <c r="HV4">
        <f t="shared" si="1"/>
        <v>83.603800000000007</v>
      </c>
      <c r="HW4">
        <f t="shared" si="1"/>
        <v>84.153200000000027</v>
      </c>
      <c r="HX4">
        <f t="shared" si="1"/>
        <v>84.702600000000047</v>
      </c>
      <c r="HY4">
        <f t="shared" si="1"/>
        <v>85.251999999999953</v>
      </c>
      <c r="HZ4">
        <f t="shared" si="1"/>
        <v>85.801399999999973</v>
      </c>
      <c r="IA4">
        <f t="shared" si="1"/>
        <v>86.350799999999992</v>
      </c>
      <c r="IB4">
        <f t="shared" si="1"/>
        <v>86.900199999999998</v>
      </c>
      <c r="IC4">
        <f t="shared" si="1"/>
        <v>87.449600000000018</v>
      </c>
      <c r="ID4">
        <f t="shared" si="1"/>
        <v>87.999000000000024</v>
      </c>
      <c r="IE4">
        <f t="shared" si="1"/>
        <v>88.548400000000044</v>
      </c>
      <c r="IF4">
        <f t="shared" ref="IF4:IS4" si="2">IF5+IF6+IF7</f>
        <v>89.09779999999995</v>
      </c>
      <c r="IG4">
        <f t="shared" si="2"/>
        <v>89.64719999999997</v>
      </c>
      <c r="IH4">
        <f t="shared" si="2"/>
        <v>90.196599999999989</v>
      </c>
      <c r="II4">
        <f t="shared" si="2"/>
        <v>90.746000000000009</v>
      </c>
      <c r="IJ4">
        <f t="shared" si="2"/>
        <v>91.295400000000029</v>
      </c>
      <c r="IK4">
        <f t="shared" si="2"/>
        <v>91.844800000000035</v>
      </c>
      <c r="IL4">
        <f t="shared" si="2"/>
        <v>92.394200000000026</v>
      </c>
      <c r="IM4">
        <f t="shared" si="2"/>
        <v>92.943599999999918</v>
      </c>
      <c r="IN4">
        <f t="shared" si="2"/>
        <v>93.492999999999938</v>
      </c>
      <c r="IO4">
        <f t="shared" si="2"/>
        <v>94.042399999999958</v>
      </c>
      <c r="IP4">
        <f t="shared" si="2"/>
        <v>94.591799999999978</v>
      </c>
      <c r="IQ4">
        <f t="shared" si="2"/>
        <v>95.141199999999998</v>
      </c>
      <c r="IR4">
        <f t="shared" si="2"/>
        <v>95.690600000000018</v>
      </c>
      <c r="IS4">
        <f t="shared" si="2"/>
        <v>96.240000000000038</v>
      </c>
    </row>
    <row r="5" spans="1:253" s="2" customFormat="1" ht="16.7" customHeight="1">
      <c r="A5"/>
      <c r="B5" s="18" t="s">
        <v>108</v>
      </c>
      <c r="C5">
        <v>0.13808556999999999</v>
      </c>
      <c r="D5">
        <v>0.14062964999999999</v>
      </c>
      <c r="E5">
        <v>0.14311646</v>
      </c>
      <c r="F5">
        <v>0.14551058</v>
      </c>
      <c r="G5">
        <v>0.14777656</v>
      </c>
      <c r="H5">
        <v>0.14987893999999999</v>
      </c>
      <c r="I5">
        <v>0.15178232</v>
      </c>
      <c r="J5">
        <v>0.15345126000000001</v>
      </c>
      <c r="K5">
        <v>0.1548503</v>
      </c>
      <c r="L5">
        <v>0.15594405</v>
      </c>
      <c r="M5">
        <v>0.15669701999999999</v>
      </c>
      <c r="N5">
        <v>0.15723582</v>
      </c>
      <c r="O5">
        <v>0.15772001999999999</v>
      </c>
      <c r="P5">
        <v>0.15816364999999999</v>
      </c>
      <c r="Q5">
        <v>0.15858074999999999</v>
      </c>
      <c r="R5">
        <v>0.15898539</v>
      </c>
      <c r="S5">
        <v>0.15939162000000001</v>
      </c>
      <c r="T5">
        <v>0.15981345999999999</v>
      </c>
      <c r="U5">
        <v>0.16026493999999999</v>
      </c>
      <c r="V5">
        <v>0.16076018</v>
      </c>
      <c r="W5">
        <v>0.16131313999999999</v>
      </c>
      <c r="X5">
        <v>0.16369967999999999</v>
      </c>
      <c r="Y5">
        <v>0.16920466000000001</v>
      </c>
      <c r="Z5">
        <v>0.17710576</v>
      </c>
      <c r="AA5">
        <v>0.18668071999999999</v>
      </c>
      <c r="AB5">
        <v>0.19720725</v>
      </c>
      <c r="AC5">
        <v>0.20796298999999999</v>
      </c>
      <c r="AD5">
        <v>0.21822568000000001</v>
      </c>
      <c r="AE5">
        <v>0.22727301999999999</v>
      </c>
      <c r="AF5">
        <v>0.23438271999999999</v>
      </c>
      <c r="AG5">
        <v>0.23883245</v>
      </c>
      <c r="AH5">
        <v>0.24149576</v>
      </c>
      <c r="AI5">
        <v>0.24377868999999999</v>
      </c>
      <c r="AJ5">
        <v>0.24575775999999999</v>
      </c>
      <c r="AK5">
        <v>0.24750939999999999</v>
      </c>
      <c r="AL5">
        <v>0.24911014000000001</v>
      </c>
      <c r="AM5">
        <v>0.25063643000000002</v>
      </c>
      <c r="AN5">
        <v>0.25216474999999999</v>
      </c>
      <c r="AO5">
        <v>0.25377158</v>
      </c>
      <c r="AP5">
        <v>0.25553342000000001</v>
      </c>
      <c r="AQ5">
        <v>0.26558098000000002</v>
      </c>
      <c r="AR5">
        <v>0.26866547000000002</v>
      </c>
      <c r="AS5">
        <v>0.27188422000000001</v>
      </c>
      <c r="AT5">
        <v>0.27519312000000001</v>
      </c>
      <c r="AU5">
        <v>0.27854815999999999</v>
      </c>
      <c r="AV5">
        <v>0.28190530000000003</v>
      </c>
      <c r="AW5">
        <v>0.28522048</v>
      </c>
      <c r="AX5">
        <v>0.28844973000000002</v>
      </c>
      <c r="AY5">
        <v>0.2915489</v>
      </c>
      <c r="AZ5">
        <v>0.29447400000000001</v>
      </c>
      <c r="BA5">
        <v>0.29718095999999999</v>
      </c>
      <c r="BB5">
        <v>0.30002355000000003</v>
      </c>
      <c r="BC5">
        <v>0.30331888000000001</v>
      </c>
      <c r="BD5">
        <v>0.30696800000000002</v>
      </c>
      <c r="BE5">
        <v>0.31087209999999998</v>
      </c>
      <c r="BF5">
        <v>0.3149323</v>
      </c>
      <c r="BG5">
        <v>0.31904962999999997</v>
      </c>
      <c r="BH5">
        <v>0.32312521999999999</v>
      </c>
      <c r="BI5">
        <v>0.32706025999999999</v>
      </c>
      <c r="BJ5">
        <v>0.33075574000000002</v>
      </c>
      <c r="BK5">
        <v>0.33411289999999999</v>
      </c>
      <c r="BL5">
        <v>0.33799728000000001</v>
      </c>
      <c r="BM5">
        <v>0.3431573</v>
      </c>
      <c r="BN5">
        <v>0.34931826999999999</v>
      </c>
      <c r="BO5">
        <v>0.3562053</v>
      </c>
      <c r="BP5">
        <v>0.36354377999999998</v>
      </c>
      <c r="BQ5">
        <v>0.37105874999999999</v>
      </c>
      <c r="BR5">
        <v>0.37847554999999999</v>
      </c>
      <c r="BS5">
        <v>0.38551945999999998</v>
      </c>
      <c r="BT5">
        <v>0.39191552000000002</v>
      </c>
      <c r="BU5">
        <v>0.39738915000000002</v>
      </c>
      <c r="BV5">
        <v>0.40257290000000001</v>
      </c>
      <c r="BW5">
        <v>0.40817253999999997</v>
      </c>
      <c r="BX5">
        <v>0.41402287999999998</v>
      </c>
      <c r="BY5">
        <v>0.41995874999999999</v>
      </c>
      <c r="BZ5">
        <v>0.42581507000000002</v>
      </c>
      <c r="CA5">
        <v>0.43142652999999997</v>
      </c>
      <c r="CB5">
        <v>0.43662813</v>
      </c>
      <c r="CC5">
        <v>0.44125449999999999</v>
      </c>
      <c r="CD5">
        <v>0.44514067000000002</v>
      </c>
      <c r="CE5">
        <v>0.44812138000000001</v>
      </c>
      <c r="CF5">
        <v>0.45054623999999999</v>
      </c>
      <c r="CG5">
        <v>0.45293573999999998</v>
      </c>
      <c r="CH5">
        <v>0.45538106</v>
      </c>
      <c r="CI5">
        <v>0.45797315</v>
      </c>
      <c r="CJ5">
        <v>0.46080314</v>
      </c>
      <c r="CK5">
        <v>0.46396224000000003</v>
      </c>
      <c r="CL5">
        <v>0.46754138000000001</v>
      </c>
      <c r="CM5">
        <v>0.47163165000000001</v>
      </c>
      <c r="CN5">
        <v>0.47632426</v>
      </c>
      <c r="CO5">
        <v>0.48171024000000001</v>
      </c>
      <c r="CP5">
        <v>0.49950662000000001</v>
      </c>
      <c r="CQ5">
        <v>0.53808453999999994</v>
      </c>
      <c r="CR5">
        <v>0.5925163</v>
      </c>
      <c r="CS5">
        <v>0.65787390000000001</v>
      </c>
      <c r="CT5">
        <v>0.72922975999999995</v>
      </c>
      <c r="CU5">
        <v>0.80165580000000003</v>
      </c>
      <c r="CV5">
        <v>0.87022463999999999</v>
      </c>
      <c r="CW5">
        <v>0.93000799999999995</v>
      </c>
      <c r="CX5">
        <v>0.97607845999999998</v>
      </c>
      <c r="CY5">
        <v>1.0035080000000001</v>
      </c>
      <c r="CZ5">
        <v>1.0204934000000001</v>
      </c>
      <c r="DA5">
        <v>1.03858016</v>
      </c>
      <c r="DB5">
        <v>1.0578637</v>
      </c>
      <c r="DC5">
        <v>1.0784392</v>
      </c>
      <c r="DD5">
        <v>1.1004018</v>
      </c>
      <c r="DE5">
        <v>1.123847</v>
      </c>
      <c r="DF5">
        <v>1.1488703</v>
      </c>
      <c r="DG5">
        <v>1.1755666</v>
      </c>
      <c r="DH5">
        <v>1.2040312</v>
      </c>
      <c r="DI5">
        <v>1.2343599000000001</v>
      </c>
      <c r="DJ5">
        <v>1.3064211999999999</v>
      </c>
      <c r="DK5">
        <v>1.3513199</v>
      </c>
      <c r="DL5">
        <v>1.3955791</v>
      </c>
      <c r="DM5">
        <v>1.4456084</v>
      </c>
      <c r="DN5">
        <v>1.5023953999999999</v>
      </c>
      <c r="DO5">
        <v>1.5659358999999999</v>
      </c>
      <c r="DP5">
        <v>1.6224447</v>
      </c>
      <c r="DQ5">
        <v>1.6740689</v>
      </c>
      <c r="DR5">
        <v>1.7133993999999999</v>
      </c>
      <c r="DS5">
        <v>1.733136</v>
      </c>
      <c r="DT5">
        <v>1.7217484999999999</v>
      </c>
      <c r="DU5">
        <v>1.7813815</v>
      </c>
      <c r="DV5">
        <v>1.8383483</v>
      </c>
      <c r="DW5">
        <v>1.8537338000000001</v>
      </c>
      <c r="DX5">
        <v>1.9092741</v>
      </c>
      <c r="DY5">
        <v>1.9608627999999999</v>
      </c>
      <c r="DZ5">
        <v>2.0051451</v>
      </c>
      <c r="EA5">
        <v>2.0454002999999998</v>
      </c>
      <c r="EB5">
        <v>2.1020527000000002</v>
      </c>
      <c r="EC5">
        <v>2.1149925999999999</v>
      </c>
      <c r="ED5">
        <v>2.0686333000000001</v>
      </c>
      <c r="EE5">
        <v>2.1083181</v>
      </c>
      <c r="EF5">
        <v>2.1467893999999998</v>
      </c>
      <c r="EG5">
        <v>2.1594916</v>
      </c>
      <c r="EH5">
        <v>2.1596744000000001</v>
      </c>
      <c r="EI5">
        <v>2.1650483</v>
      </c>
      <c r="EJ5">
        <v>2.2112259000000001</v>
      </c>
      <c r="EK5">
        <v>2.2039377999999998</v>
      </c>
      <c r="EL5">
        <v>2.2272259999999999</v>
      </c>
      <c r="EM5">
        <v>2.235833</v>
      </c>
      <c r="EN5">
        <v>2.2154468</v>
      </c>
      <c r="EO5">
        <v>2.2314908</v>
      </c>
      <c r="EP5">
        <v>2.2152319999999999</v>
      </c>
      <c r="EQ5">
        <v>2.2544876</v>
      </c>
      <c r="ER5">
        <v>2.3178939999999999</v>
      </c>
      <c r="ES5">
        <v>2.3654397</v>
      </c>
      <c r="ET5">
        <v>2.3450327</v>
      </c>
      <c r="EU5">
        <v>2.3607537000000001</v>
      </c>
      <c r="EV5">
        <v>2.3740505999999999</v>
      </c>
      <c r="EW5">
        <v>2.3582586999999999</v>
      </c>
      <c r="EX5">
        <v>2.3688297</v>
      </c>
      <c r="EY5">
        <v>2.4045412000000002</v>
      </c>
      <c r="EZ5">
        <v>2.4193343999999999</v>
      </c>
      <c r="FA5">
        <v>2.5010089999999998</v>
      </c>
      <c r="FB5">
        <v>2.5233555999999999</v>
      </c>
      <c r="FC5">
        <v>2.563218</v>
      </c>
      <c r="FD5">
        <v>2.63733</v>
      </c>
      <c r="FE5">
        <v>2.6095408999999998</v>
      </c>
      <c r="FF5">
        <v>2.5800722</v>
      </c>
      <c r="FG5">
        <v>2.6395862999999999</v>
      </c>
      <c r="FH5">
        <v>2.7389290000000002</v>
      </c>
      <c r="FI5">
        <v>2.7669915999999999</v>
      </c>
      <c r="FJ5">
        <v>2.7544914</v>
      </c>
      <c r="FK5">
        <v>2.7879795000000001</v>
      </c>
      <c r="FL5">
        <v>2.7943699999999998</v>
      </c>
      <c r="FM5">
        <v>2.8119070000000002</v>
      </c>
      <c r="FN5">
        <v>2.8695004000000002</v>
      </c>
      <c r="FO5">
        <v>2.8655436999999999</v>
      </c>
      <c r="FP5">
        <v>2.8526012999999999</v>
      </c>
      <c r="FQ5">
        <v>2.9017333999999999</v>
      </c>
      <c r="FR5">
        <v>2.9432741999999998</v>
      </c>
      <c r="FS5">
        <v>2.9698278</v>
      </c>
      <c r="FT5">
        <f t="shared" ref="FT5:GY5" si="3">NAa*FT2+NAb</f>
        <v>2.9944999999999951</v>
      </c>
      <c r="FU5">
        <f t="shared" si="3"/>
        <v>3.0159999999999982</v>
      </c>
      <c r="FV5">
        <f t="shared" si="3"/>
        <v>3.0374999999999943</v>
      </c>
      <c r="FW5">
        <f t="shared" si="3"/>
        <v>3.0589999999999975</v>
      </c>
      <c r="FX5">
        <f t="shared" si="3"/>
        <v>3.0804999999999936</v>
      </c>
      <c r="FY5">
        <f t="shared" si="3"/>
        <v>3.1019999999999968</v>
      </c>
      <c r="FZ5">
        <f t="shared" si="3"/>
        <v>3.1234999999999999</v>
      </c>
      <c r="GA5">
        <f t="shared" si="3"/>
        <v>3.144999999999996</v>
      </c>
      <c r="GB5">
        <f t="shared" si="3"/>
        <v>3.1664999999999992</v>
      </c>
      <c r="GC5">
        <f t="shared" si="3"/>
        <v>3.1879999999999953</v>
      </c>
      <c r="GD5">
        <f t="shared" si="3"/>
        <v>3.2094999999999985</v>
      </c>
      <c r="GE5">
        <f t="shared" si="3"/>
        <v>3.2309999999999945</v>
      </c>
      <c r="GF5">
        <f t="shared" si="3"/>
        <v>3.2524999999999977</v>
      </c>
      <c r="GG5">
        <f t="shared" si="3"/>
        <v>3.2739999999999938</v>
      </c>
      <c r="GH5">
        <f t="shared" si="3"/>
        <v>3.295499999999997</v>
      </c>
      <c r="GI5">
        <f t="shared" si="3"/>
        <v>3.3169999999999931</v>
      </c>
      <c r="GJ5">
        <f t="shared" si="3"/>
        <v>3.3384999999999962</v>
      </c>
      <c r="GK5">
        <f t="shared" si="3"/>
        <v>3.3599999999999994</v>
      </c>
      <c r="GL5">
        <f t="shared" si="3"/>
        <v>3.3814999999999955</v>
      </c>
      <c r="GM5">
        <f t="shared" si="3"/>
        <v>3.4029999999999987</v>
      </c>
      <c r="GN5">
        <f t="shared" si="3"/>
        <v>3.4244999999999948</v>
      </c>
      <c r="GO5">
        <f t="shared" si="3"/>
        <v>3.445999999999998</v>
      </c>
      <c r="GP5">
        <f t="shared" si="3"/>
        <v>3.467499999999994</v>
      </c>
      <c r="GQ5">
        <f t="shared" si="3"/>
        <v>3.4889999999999972</v>
      </c>
      <c r="GR5">
        <f t="shared" si="3"/>
        <v>3.5104999999999933</v>
      </c>
      <c r="GS5">
        <f t="shared" si="3"/>
        <v>3.5319999999999965</v>
      </c>
      <c r="GT5">
        <f t="shared" si="3"/>
        <v>3.5534999999999997</v>
      </c>
      <c r="GU5">
        <f t="shared" si="3"/>
        <v>3.5749999999999957</v>
      </c>
      <c r="GV5">
        <f t="shared" si="3"/>
        <v>3.5964999999999989</v>
      </c>
      <c r="GW5">
        <f t="shared" si="3"/>
        <v>3.617999999999995</v>
      </c>
      <c r="GX5">
        <f t="shared" si="3"/>
        <v>3.6394999999999982</v>
      </c>
      <c r="GY5">
        <f t="shared" si="3"/>
        <v>3.6609999999999943</v>
      </c>
      <c r="GZ5">
        <f t="shared" ref="GZ5:IE5" si="4">NAa*GZ2+NAb</f>
        <v>3.6824999999999974</v>
      </c>
      <c r="HA5">
        <f t="shared" si="4"/>
        <v>3.7039999999999935</v>
      </c>
      <c r="HB5">
        <f t="shared" si="4"/>
        <v>3.7254999999999967</v>
      </c>
      <c r="HC5">
        <f t="shared" si="4"/>
        <v>3.7469999999999999</v>
      </c>
      <c r="HD5">
        <f t="shared" si="4"/>
        <v>3.768499999999996</v>
      </c>
      <c r="HE5">
        <f t="shared" si="4"/>
        <v>3.7899999999999991</v>
      </c>
      <c r="HF5">
        <f t="shared" si="4"/>
        <v>3.8114999999999952</v>
      </c>
      <c r="HG5">
        <f t="shared" si="4"/>
        <v>3.8329999999999984</v>
      </c>
      <c r="HH5">
        <f t="shared" si="4"/>
        <v>3.8544999999999945</v>
      </c>
      <c r="HI5">
        <f t="shared" si="4"/>
        <v>3.8759999999999977</v>
      </c>
      <c r="HJ5">
        <f t="shared" si="4"/>
        <v>3.8974999999999937</v>
      </c>
      <c r="HK5">
        <f t="shared" si="4"/>
        <v>3.9189999999999969</v>
      </c>
      <c r="HL5">
        <f t="shared" si="4"/>
        <v>3.940499999999993</v>
      </c>
      <c r="HM5">
        <f t="shared" si="4"/>
        <v>3.9619999999999962</v>
      </c>
      <c r="HN5">
        <f t="shared" si="4"/>
        <v>3.9834999999999994</v>
      </c>
      <c r="HO5">
        <f t="shared" si="4"/>
        <v>4.0049999999999955</v>
      </c>
      <c r="HP5">
        <f t="shared" si="4"/>
        <v>4.0264999999999986</v>
      </c>
      <c r="HQ5">
        <f t="shared" si="4"/>
        <v>4.0479999999999947</v>
      </c>
      <c r="HR5">
        <f t="shared" si="4"/>
        <v>4.0694999999999979</v>
      </c>
      <c r="HS5">
        <f t="shared" si="4"/>
        <v>4.090999999999994</v>
      </c>
      <c r="HT5">
        <f t="shared" si="4"/>
        <v>4.1124999999999972</v>
      </c>
      <c r="HU5">
        <f t="shared" si="4"/>
        <v>4.1339999999999932</v>
      </c>
      <c r="HV5">
        <f t="shared" si="4"/>
        <v>4.1554999999999964</v>
      </c>
      <c r="HW5">
        <f t="shared" si="4"/>
        <v>4.1769999999999996</v>
      </c>
      <c r="HX5">
        <f t="shared" si="4"/>
        <v>4.1984999999999957</v>
      </c>
      <c r="HY5">
        <f t="shared" si="4"/>
        <v>4.2199999999999989</v>
      </c>
      <c r="HZ5">
        <f t="shared" si="4"/>
        <v>4.2414999999999949</v>
      </c>
      <c r="IA5">
        <f t="shared" si="4"/>
        <v>4.2629999999999981</v>
      </c>
      <c r="IB5">
        <f t="shared" si="4"/>
        <v>4.2844999999999942</v>
      </c>
      <c r="IC5">
        <f t="shared" si="4"/>
        <v>4.3059999999999974</v>
      </c>
      <c r="ID5">
        <f t="shared" si="4"/>
        <v>4.3274999999999935</v>
      </c>
      <c r="IE5">
        <f t="shared" si="4"/>
        <v>4.3489999999999966</v>
      </c>
      <c r="IF5">
        <f t="shared" ref="IF5:IS5" si="5">NAa*IF2+NAb</f>
        <v>4.3704999999999998</v>
      </c>
      <c r="IG5">
        <f t="shared" si="5"/>
        <v>4.3919999999999959</v>
      </c>
      <c r="IH5">
        <f t="shared" si="5"/>
        <v>4.4134999999999991</v>
      </c>
      <c r="II5">
        <f t="shared" si="5"/>
        <v>4.4349999999999952</v>
      </c>
      <c r="IJ5">
        <f t="shared" si="5"/>
        <v>4.4564999999999984</v>
      </c>
      <c r="IK5">
        <f t="shared" si="5"/>
        <v>4.4779999999999944</v>
      </c>
      <c r="IL5">
        <f t="shared" si="5"/>
        <v>4.4994999999999976</v>
      </c>
      <c r="IM5">
        <f t="shared" si="5"/>
        <v>4.5209999999999937</v>
      </c>
      <c r="IN5">
        <f t="shared" si="5"/>
        <v>4.5424999999999969</v>
      </c>
      <c r="IO5">
        <f t="shared" si="5"/>
        <v>4.563999999999993</v>
      </c>
      <c r="IP5">
        <f t="shared" si="5"/>
        <v>4.5854999999999961</v>
      </c>
      <c r="IQ5">
        <f t="shared" si="5"/>
        <v>4.6069999999999993</v>
      </c>
      <c r="IR5">
        <f t="shared" si="5"/>
        <v>4.6284999999999954</v>
      </c>
      <c r="IS5">
        <f t="shared" si="5"/>
        <v>4.6499999999999986</v>
      </c>
    </row>
    <row r="6" spans="1:253" s="2" customFormat="1" ht="16.7" customHeight="1">
      <c r="A6"/>
      <c r="B6" s="18" t="s">
        <v>109</v>
      </c>
      <c r="C6">
        <v>1.2394103000000001</v>
      </c>
      <c r="D6">
        <v>1.2440534999999999</v>
      </c>
      <c r="E6">
        <v>1.2506902</v>
      </c>
      <c r="F6">
        <v>1.2581882</v>
      </c>
      <c r="G6">
        <v>1.2706835999999999</v>
      </c>
      <c r="H6">
        <v>1.2771440000000001</v>
      </c>
      <c r="I6">
        <v>1.2857859</v>
      </c>
      <c r="J6">
        <v>1.291693</v>
      </c>
      <c r="K6">
        <v>1.2974127</v>
      </c>
      <c r="L6">
        <v>1.3065372</v>
      </c>
      <c r="M6">
        <v>1.3173942000000001</v>
      </c>
      <c r="N6">
        <v>1.3257375</v>
      </c>
      <c r="O6">
        <v>1.3322195999999999</v>
      </c>
      <c r="P6">
        <v>1.3434447</v>
      </c>
      <c r="Q6">
        <v>1.3540342999999999</v>
      </c>
      <c r="R6">
        <v>1.3638798000000001</v>
      </c>
      <c r="S6">
        <v>1.3741734000000001</v>
      </c>
      <c r="T6">
        <v>1.3821920999999999</v>
      </c>
      <c r="U6">
        <v>1.3890629999999999</v>
      </c>
      <c r="V6">
        <v>1.3992339</v>
      </c>
      <c r="W6">
        <v>1.4062881</v>
      </c>
      <c r="X6">
        <v>1.419818</v>
      </c>
      <c r="Y6">
        <v>1.4384735</v>
      </c>
      <c r="Z6">
        <v>1.4536993</v>
      </c>
      <c r="AA6">
        <v>1.4584189999999999</v>
      </c>
      <c r="AB6">
        <v>1.4745507</v>
      </c>
      <c r="AC6">
        <v>1.4853012000000001</v>
      </c>
      <c r="AD6">
        <v>1.4968068999999999</v>
      </c>
      <c r="AE6">
        <v>1.5069710999999999</v>
      </c>
      <c r="AF6">
        <v>1.5224915000000001</v>
      </c>
      <c r="AG6">
        <v>1.5441549999999999</v>
      </c>
      <c r="AH6">
        <v>1.5617577</v>
      </c>
      <c r="AI6">
        <v>1.5797262999999999</v>
      </c>
      <c r="AJ6">
        <v>1.5993656000000001</v>
      </c>
      <c r="AK6">
        <v>1.61134</v>
      </c>
      <c r="AL6">
        <v>1.6231864</v>
      </c>
      <c r="AM6">
        <v>1.636274</v>
      </c>
      <c r="AN6">
        <v>1.6547831</v>
      </c>
      <c r="AO6">
        <v>1.6799347</v>
      </c>
      <c r="AP6">
        <v>1.6922253</v>
      </c>
      <c r="AQ6">
        <v>1.7184032</v>
      </c>
      <c r="AR6">
        <v>1.7374341</v>
      </c>
      <c r="AS6">
        <v>1.750324</v>
      </c>
      <c r="AT6">
        <v>1.7577343999999999</v>
      </c>
      <c r="AU6">
        <v>1.7773756000000001</v>
      </c>
      <c r="AV6">
        <v>1.8004355000000001</v>
      </c>
      <c r="AW6">
        <v>1.8171881000000001</v>
      </c>
      <c r="AX6">
        <v>1.8386612</v>
      </c>
      <c r="AY6">
        <v>1.8613367999999999</v>
      </c>
      <c r="AZ6">
        <v>1.8928924</v>
      </c>
      <c r="BA6">
        <v>1.9194340000000001</v>
      </c>
      <c r="BB6">
        <v>1.9402588000000001</v>
      </c>
      <c r="BC6">
        <v>1.9579808999999999</v>
      </c>
      <c r="BD6">
        <v>1.9930496</v>
      </c>
      <c r="BE6">
        <v>2.0087413999999999</v>
      </c>
      <c r="BF6">
        <v>2.0347034000000002</v>
      </c>
      <c r="BG6">
        <v>2.0674089000000002</v>
      </c>
      <c r="BH6">
        <v>2.1187022999999998</v>
      </c>
      <c r="BI6">
        <v>2.1189488999999999</v>
      </c>
      <c r="BJ6">
        <v>2.1484987000000002</v>
      </c>
      <c r="BK6">
        <v>2.1767259999999999</v>
      </c>
      <c r="BL6">
        <v>2.1994045</v>
      </c>
      <c r="BM6">
        <v>2.2245097</v>
      </c>
      <c r="BN6">
        <v>2.2674737</v>
      </c>
      <c r="BO6">
        <v>2.2421055999999999</v>
      </c>
      <c r="BP6">
        <v>2.2526188</v>
      </c>
      <c r="BQ6">
        <v>2.2958397000000001</v>
      </c>
      <c r="BR6">
        <v>2.328252</v>
      </c>
      <c r="BS6">
        <v>2.3206739999999999</v>
      </c>
      <c r="BT6">
        <v>2.2898516</v>
      </c>
      <c r="BU6">
        <v>2.3559397999999998</v>
      </c>
      <c r="BV6">
        <v>2.3127322000000001</v>
      </c>
      <c r="BW6">
        <v>2.3628751000000001</v>
      </c>
      <c r="BX6">
        <v>2.4429617000000001</v>
      </c>
      <c r="BY6">
        <v>2.4714014999999998</v>
      </c>
      <c r="BZ6">
        <v>2.4948933000000002</v>
      </c>
      <c r="CA6">
        <v>2.5030640000000002</v>
      </c>
      <c r="CB6">
        <v>2.5768355999999999</v>
      </c>
      <c r="CC6">
        <v>2.5936849999999998</v>
      </c>
      <c r="CD6">
        <v>2.652568</v>
      </c>
      <c r="CE6">
        <v>2.6551193999999998</v>
      </c>
      <c r="CF6">
        <v>2.6410035000000001</v>
      </c>
      <c r="CG6">
        <v>2.6372434</v>
      </c>
      <c r="CH6">
        <v>2.6814939999999998</v>
      </c>
      <c r="CI6">
        <v>2.7479537000000001</v>
      </c>
      <c r="CJ6">
        <v>2.7985612999999998</v>
      </c>
      <c r="CK6">
        <v>2.8779138999999998</v>
      </c>
      <c r="CL6">
        <v>2.9411163999999999</v>
      </c>
      <c r="CM6">
        <v>2.9486105999999999</v>
      </c>
      <c r="CN6">
        <v>3.0063183000000002</v>
      </c>
      <c r="CO6">
        <v>3.0726266999999998</v>
      </c>
      <c r="CP6">
        <v>3.1250173000000001</v>
      </c>
      <c r="CQ6">
        <v>3.1613992999999998</v>
      </c>
      <c r="CR6">
        <v>3.2251305000000001</v>
      </c>
      <c r="CS6">
        <v>3.27115</v>
      </c>
      <c r="CT6">
        <v>3.2395673999999999</v>
      </c>
      <c r="CU6">
        <v>3.3395980000000001</v>
      </c>
      <c r="CV6">
        <v>3.4560306999999999</v>
      </c>
      <c r="CW6">
        <v>3.5122770000000001</v>
      </c>
      <c r="CX6">
        <v>3.5613722000000001</v>
      </c>
      <c r="CY6">
        <v>3.6557355999999999</v>
      </c>
      <c r="CZ6">
        <v>3.7813750000000002</v>
      </c>
      <c r="DA6">
        <v>3.8689341000000002</v>
      </c>
      <c r="DB6">
        <v>3.9686271999999998</v>
      </c>
      <c r="DC6">
        <v>4.0802877000000004</v>
      </c>
      <c r="DD6">
        <v>4.2848081999999996</v>
      </c>
      <c r="DE6">
        <v>4.4285709999999998</v>
      </c>
      <c r="DF6">
        <v>4.5702635999999996</v>
      </c>
      <c r="DG6">
        <v>4.6743623999999997</v>
      </c>
      <c r="DH6">
        <v>4.8877782999999999</v>
      </c>
      <c r="DI6">
        <v>5.0370933999999998</v>
      </c>
      <c r="DJ6">
        <v>5.093045</v>
      </c>
      <c r="DK6">
        <v>5.1848020000000004</v>
      </c>
      <c r="DL6">
        <v>5.3249680000000001</v>
      </c>
      <c r="DM6">
        <v>5.4434053000000002</v>
      </c>
      <c r="DN6">
        <v>5.6004576999999998</v>
      </c>
      <c r="DO6">
        <v>5.8181589999999996</v>
      </c>
      <c r="DP6">
        <v>5.9019715000000001</v>
      </c>
      <c r="DQ6">
        <v>6.0093316999999997</v>
      </c>
      <c r="DR6">
        <v>6.2075586999999999</v>
      </c>
      <c r="DS6">
        <v>6.3807007000000002</v>
      </c>
      <c r="DT6">
        <v>6.4008965</v>
      </c>
      <c r="DU6">
        <v>6.5357737</v>
      </c>
      <c r="DV6">
        <v>6.7013600000000002</v>
      </c>
      <c r="DW6">
        <v>6.7325410000000003</v>
      </c>
      <c r="DX6">
        <v>6.8385059999999998</v>
      </c>
      <c r="DY6">
        <v>6.9406577</v>
      </c>
      <c r="DZ6">
        <v>7.0348889999999997</v>
      </c>
      <c r="EA6">
        <v>7.0786354999999999</v>
      </c>
      <c r="EB6">
        <v>7.2585993999999996</v>
      </c>
      <c r="EC6">
        <v>7.2231915999999998</v>
      </c>
      <c r="ED6">
        <v>7.0619304999999999</v>
      </c>
      <c r="EE6">
        <v>7.1529420000000004</v>
      </c>
      <c r="EF6">
        <v>7.1690056000000002</v>
      </c>
      <c r="EG6">
        <v>7.2772424000000004</v>
      </c>
      <c r="EH6">
        <v>7.3890739999999999</v>
      </c>
      <c r="EI6">
        <v>7.4925553000000003</v>
      </c>
      <c r="EJ6">
        <v>7.5758580000000002</v>
      </c>
      <c r="EK6">
        <v>7.7074284000000004</v>
      </c>
      <c r="EL6">
        <v>7.8822584000000004</v>
      </c>
      <c r="EM6">
        <v>7.9220439999999996</v>
      </c>
      <c r="EN6">
        <v>7.8948289999999997</v>
      </c>
      <c r="EO6">
        <v>7.8866009999999998</v>
      </c>
      <c r="EP6">
        <v>7.9074939999999998</v>
      </c>
      <c r="EQ6">
        <v>7.9787429999999997</v>
      </c>
      <c r="ER6">
        <v>8.0998059999999992</v>
      </c>
      <c r="ES6">
        <v>8.1876663999999995</v>
      </c>
      <c r="ET6">
        <v>8.1907300000000003</v>
      </c>
      <c r="EU6">
        <v>8.1267332999999997</v>
      </c>
      <c r="EV6">
        <v>8.1704463000000001</v>
      </c>
      <c r="EW6">
        <v>8.3285140000000002</v>
      </c>
      <c r="EX6">
        <v>8.3255675</v>
      </c>
      <c r="EY6">
        <v>8.3176070000000006</v>
      </c>
      <c r="EZ6">
        <v>8.5475194999999999</v>
      </c>
      <c r="FA6">
        <v>8.7342700000000004</v>
      </c>
      <c r="FB6">
        <v>8.8912049999999994</v>
      </c>
      <c r="FC6">
        <v>9.0679940000000006</v>
      </c>
      <c r="FD6">
        <v>9.1507830000000006</v>
      </c>
      <c r="FE6">
        <v>9.2604150000000001</v>
      </c>
      <c r="FF6">
        <v>9.209168</v>
      </c>
      <c r="FG6">
        <v>9.3933309999999999</v>
      </c>
      <c r="FH6">
        <v>9.6667480000000001</v>
      </c>
      <c r="FI6">
        <v>9.7668110000000006</v>
      </c>
      <c r="FJ6">
        <v>9.7408970000000004</v>
      </c>
      <c r="FK6">
        <v>9.8277339999999995</v>
      </c>
      <c r="FL6">
        <v>9.8448650000000004</v>
      </c>
      <c r="FM6">
        <v>9.8701260000000008</v>
      </c>
      <c r="FN6">
        <v>10.030718999999999</v>
      </c>
      <c r="FO6">
        <v>10.178349000000001</v>
      </c>
      <c r="FP6">
        <v>10.244368</v>
      </c>
      <c r="FQ6">
        <v>10.127274999999999</v>
      </c>
      <c r="FR6">
        <v>10.287874</v>
      </c>
      <c r="FS6">
        <v>10.485365</v>
      </c>
      <c r="FT6" cm="1">
        <f t="array" ref="FT6">CHa*FT2^2+CHb*FT2+CHc</f>
        <v>10.50569999999999</v>
      </c>
      <c r="FU6" cm="1">
        <f t="array" ref="FU6">CHa*FU2^2+CHb*FU2+CHc</f>
        <v>10.601599999999991</v>
      </c>
      <c r="FV6" cm="1">
        <f t="array" ref="FV6">CHa*FV2^2+CHb*FV2+CHc</f>
        <v>10.697499999999991</v>
      </c>
      <c r="FW6" cm="1">
        <f t="array" ref="FW6">CHa*FW2^2+CHb*FW2+CHc</f>
        <v>10.793399999999991</v>
      </c>
      <c r="FX6" cm="1">
        <f t="array" ref="FX6">CHa*FX2^2+CHb*FX2+CHc</f>
        <v>10.889299999999992</v>
      </c>
      <c r="FY6" cm="1">
        <f t="array" ref="FY6">CHa*FY2^2+CHb*FY2+CHc</f>
        <v>10.985199999999992</v>
      </c>
      <c r="FZ6" cm="1">
        <f t="array" ref="FZ6">CHa*FZ2^2+CHb*FZ2+CHc</f>
        <v>11.081099999999992</v>
      </c>
      <c r="GA6" cm="1">
        <f t="array" ref="GA6">CHa*GA2^2+CHb*GA2+CHc</f>
        <v>11.176999999999992</v>
      </c>
      <c r="GB6" cm="1">
        <f t="array" ref="GB6">CHa*GB2^2+CHb*GB2+CHc</f>
        <v>11.272899999999993</v>
      </c>
      <c r="GC6" cm="1">
        <f t="array" ref="GC6">CHa*GC2^2+CHb*GC2+CHc</f>
        <v>11.368799999999993</v>
      </c>
      <c r="GD6" cm="1">
        <f t="array" ref="GD6">CHa*GD2^2+CHb*GD2+CHc</f>
        <v>11.464699999999993</v>
      </c>
      <c r="GE6" cm="1">
        <f t="array" ref="GE6">CHa*GE2^2+CHb*GE2+CHc</f>
        <v>11.560599999999994</v>
      </c>
      <c r="GF6" cm="1">
        <f t="array" ref="GF6">CHa*GF2^2+CHb*GF2+CHc</f>
        <v>11.656499999999994</v>
      </c>
      <c r="GG6" cm="1">
        <f t="array" ref="GG6">CHa*GG2^2+CHb*GG2+CHc</f>
        <v>11.752399999999994</v>
      </c>
      <c r="GH6" cm="1">
        <f t="array" ref="GH6">CHa*GH2^2+CHb*GH2+CHc</f>
        <v>11.848299999999995</v>
      </c>
      <c r="GI6" cm="1">
        <f t="array" ref="GI6">CHa*GI2^2+CHb*GI2+CHc</f>
        <v>11.944199999999995</v>
      </c>
      <c r="GJ6" cm="1">
        <f t="array" ref="GJ6">CHa*GJ2^2+CHb*GJ2+CHc</f>
        <v>12.040099999999995</v>
      </c>
      <c r="GK6" cm="1">
        <f t="array" ref="GK6">CHa*GK2^2+CHb*GK2+CHc</f>
        <v>12.135999999999996</v>
      </c>
      <c r="GL6" cm="1">
        <f t="array" ref="GL6">CHa*GL2^2+CHb*GL2+CHc</f>
        <v>12.231899999999996</v>
      </c>
      <c r="GM6" cm="1">
        <f t="array" ref="GM6">CHa*GM2^2+CHb*GM2+CHc</f>
        <v>12.327799999999996</v>
      </c>
      <c r="GN6" cm="1">
        <f t="array" ref="GN6">CHa*GN2^2+CHb*GN2+CHc</f>
        <v>12.423699999999997</v>
      </c>
      <c r="GO6" cm="1">
        <f t="array" ref="GO6">CHa*GO2^2+CHb*GO2+CHc</f>
        <v>12.519599999999997</v>
      </c>
      <c r="GP6" cm="1">
        <f t="array" ref="GP6">CHa*GP2^2+CHb*GP2+CHc</f>
        <v>12.615499999999997</v>
      </c>
      <c r="GQ6" cm="1">
        <f t="array" ref="GQ6">CHa*GQ2^2+CHb*GQ2+CHc</f>
        <v>12.711399999999998</v>
      </c>
      <c r="GR6" cm="1">
        <f t="array" ref="GR6">CHa*GR2^2+CHb*GR2+CHc</f>
        <v>12.807299999999998</v>
      </c>
      <c r="GS6" cm="1">
        <f t="array" ref="GS6">CHa*GS2^2+CHb*GS2+CHc</f>
        <v>12.903199999999998</v>
      </c>
      <c r="GT6" cm="1">
        <f t="array" ref="GT6">CHa*GT2^2+CHb*GT2+CHc</f>
        <v>12.999099999999999</v>
      </c>
      <c r="GU6" cm="1">
        <f t="array" ref="GU6">CHa*GU2^2+CHb*GU2+CHc</f>
        <v>13.094999999999999</v>
      </c>
      <c r="GV6" cm="1">
        <f t="array" ref="GV6">CHa*GV2^2+CHb*GV2+CHc</f>
        <v>13.190899999999999</v>
      </c>
      <c r="GW6" cm="1">
        <f t="array" ref="GW6">CHa*GW2^2+CHb*GW2+CHc</f>
        <v>13.286799999999999</v>
      </c>
      <c r="GX6" cm="1">
        <f t="array" ref="GX6">CHa*GX2^2+CHb*GX2+CHc</f>
        <v>13.3827</v>
      </c>
      <c r="GY6" cm="1">
        <f t="array" ref="GY6">CHa*GY2^2+CHb*GY2+CHc</f>
        <v>13.4786</v>
      </c>
      <c r="GZ6" cm="1">
        <f t="array" ref="GZ6">CHa*GZ2^2+CHb*GZ2+CHc</f>
        <v>13.5745</v>
      </c>
      <c r="HA6" cm="1">
        <f t="array" ref="HA6">CHa*HA2^2+CHb*HA2+CHc</f>
        <v>13.670400000000001</v>
      </c>
      <c r="HB6" cm="1">
        <f t="array" ref="HB6">CHa*HB2^2+CHb*HB2+CHc</f>
        <v>13.766300000000001</v>
      </c>
      <c r="HC6" cm="1">
        <f t="array" ref="HC6">CHa*HC2^2+CHb*HC2+CHc</f>
        <v>13.862200000000001</v>
      </c>
      <c r="HD6" cm="1">
        <f t="array" ref="HD6">CHa*HD2^2+CHb*HD2+CHc</f>
        <v>13.958100000000002</v>
      </c>
      <c r="HE6" cm="1">
        <f t="array" ref="HE6">CHa*HE2^2+CHb*HE2+CHc</f>
        <v>14.054000000000002</v>
      </c>
      <c r="HF6" cm="1">
        <f t="array" ref="HF6">CHa*HF2^2+CHb*HF2+CHc</f>
        <v>14.149900000000002</v>
      </c>
      <c r="HG6" cm="1">
        <f t="array" ref="HG6">CHa*HG2^2+CHb*HG2+CHc</f>
        <v>14.245800000000003</v>
      </c>
      <c r="HH6" cm="1">
        <f t="array" ref="HH6">CHa*HH2^2+CHb*HH2+CHc</f>
        <v>14.341700000000003</v>
      </c>
      <c r="HI6" cm="1">
        <f t="array" ref="HI6">CHa*HI2^2+CHb*HI2+CHc</f>
        <v>14.437600000000003</v>
      </c>
      <c r="HJ6" cm="1">
        <f t="array" ref="HJ6">CHa*HJ2^2+CHb*HJ2+CHc</f>
        <v>14.533500000000004</v>
      </c>
      <c r="HK6" cm="1">
        <f t="array" ref="HK6">CHa*HK2^2+CHb*HK2+CHc</f>
        <v>14.629400000000004</v>
      </c>
      <c r="HL6" cm="1">
        <f t="array" ref="HL6">CHa*HL2^2+CHb*HL2+CHc</f>
        <v>14.725300000000004</v>
      </c>
      <c r="HM6" cm="1">
        <f t="array" ref="HM6">CHa*HM2^2+CHb*HM2+CHc</f>
        <v>14.821200000000005</v>
      </c>
      <c r="HN6" cm="1">
        <f t="array" ref="HN6">CHa*HN2^2+CHb*HN2+CHc</f>
        <v>14.917100000000005</v>
      </c>
      <c r="HO6" cm="1">
        <f t="array" ref="HO6">CHa*HO2^2+CHb*HO2+CHc</f>
        <v>15.013000000000005</v>
      </c>
      <c r="HP6" cm="1">
        <f t="array" ref="HP6">CHa*HP2^2+CHb*HP2+CHc</f>
        <v>15.108900000000006</v>
      </c>
      <c r="HQ6" cm="1">
        <f t="array" ref="HQ6">CHa*HQ2^2+CHb*HQ2+CHc</f>
        <v>15.204800000000006</v>
      </c>
      <c r="HR6" cm="1">
        <f t="array" ref="HR6">CHa*HR2^2+CHb*HR2+CHc</f>
        <v>15.300700000000006</v>
      </c>
      <c r="HS6" cm="1">
        <f t="array" ref="HS6">CHa*HS2^2+CHb*HS2+CHc</f>
        <v>15.396600000000007</v>
      </c>
      <c r="HT6" cm="1">
        <f t="array" ref="HT6">CHa*HT2^2+CHb*HT2+CHc</f>
        <v>15.492500000000007</v>
      </c>
      <c r="HU6" cm="1">
        <f t="array" ref="HU6">CHa*HU2^2+CHb*HU2+CHc</f>
        <v>15.588400000000007</v>
      </c>
      <c r="HV6" cm="1">
        <f t="array" ref="HV6">CHa*HV2^2+CHb*HV2+CHc</f>
        <v>15.684300000000007</v>
      </c>
      <c r="HW6" cm="1">
        <f t="array" ref="HW6">CHa*HW2^2+CHb*HW2+CHc</f>
        <v>15.780200000000008</v>
      </c>
      <c r="HX6" cm="1">
        <f t="array" ref="HX6">CHa*HX2^2+CHb*HX2+CHc</f>
        <v>15.876100000000008</v>
      </c>
      <c r="HY6" cm="1">
        <f t="array" ref="HY6">CHa*HY2^2+CHb*HY2+CHc</f>
        <v>15.972000000000008</v>
      </c>
      <c r="HZ6" cm="1">
        <f t="array" ref="HZ6">CHa*HZ2^2+CHb*HZ2+CHc</f>
        <v>16.067900000000009</v>
      </c>
      <c r="IA6" cm="1">
        <f t="array" ref="IA6">CHa*IA2^2+CHb*IA2+CHc</f>
        <v>16.163800000000009</v>
      </c>
      <c r="IB6" cm="1">
        <f t="array" ref="IB6">CHa*IB2^2+CHb*IB2+CHc</f>
        <v>16.259700000000009</v>
      </c>
      <c r="IC6" cm="1">
        <f t="array" ref="IC6">CHa*IC2^2+CHb*IC2+CHc</f>
        <v>16.35560000000001</v>
      </c>
      <c r="ID6" cm="1">
        <f t="array" ref="ID6">CHa*ID2^2+CHb*ID2+CHc</f>
        <v>16.45150000000001</v>
      </c>
      <c r="IE6" cm="1">
        <f t="array" ref="IE6">CHa*IE2^2+CHb*IE2+CHc</f>
        <v>16.54740000000001</v>
      </c>
      <c r="IF6" cm="1">
        <f t="array" ref="IF6">CHa*IF2^2+CHb*IF2+CHc</f>
        <v>16.643300000000011</v>
      </c>
      <c r="IG6" cm="1">
        <f t="array" ref="IG6">CHa*IG2^2+CHb*IG2+CHc</f>
        <v>16.739200000000011</v>
      </c>
      <c r="IH6" cm="1">
        <f t="array" ref="IH6">CHa*IH2^2+CHb*IH2+CHc</f>
        <v>16.835100000000011</v>
      </c>
      <c r="II6" cm="1">
        <f t="array" ref="II6">CHa*II2^2+CHb*II2+CHc</f>
        <v>16.931000000000012</v>
      </c>
      <c r="IJ6" cm="1">
        <f t="array" ref="IJ6">CHa*IJ2^2+CHb*IJ2+CHc</f>
        <v>17.026900000000012</v>
      </c>
      <c r="IK6" cm="1">
        <f t="array" ref="IK6">CHa*IK2^2+CHb*IK2+CHc</f>
        <v>17.122800000000012</v>
      </c>
      <c r="IL6" cm="1">
        <f t="array" ref="IL6">CHa*IL2^2+CHb*IL2+CHc</f>
        <v>17.218699999999984</v>
      </c>
      <c r="IM6" cm="1">
        <f t="array" ref="IM6">CHa*IM2^2+CHb*IM2+CHc</f>
        <v>17.314599999999984</v>
      </c>
      <c r="IN6" cm="1">
        <f t="array" ref="IN6">CHa*IN2^2+CHb*IN2+CHc</f>
        <v>17.410499999999985</v>
      </c>
      <c r="IO6" cm="1">
        <f t="array" ref="IO6">CHa*IO2^2+CHb*IO2+CHc</f>
        <v>17.506399999999985</v>
      </c>
      <c r="IP6" cm="1">
        <f t="array" ref="IP6">CHa*IP2^2+CHb*IP2+CHc</f>
        <v>17.602299999999985</v>
      </c>
      <c r="IQ6" cm="1">
        <f t="array" ref="IQ6">CHa*IQ2^2+CHb*IQ2+CHc</f>
        <v>17.698199999999986</v>
      </c>
      <c r="IR6" cm="1">
        <f t="array" ref="IR6">CHa*IR2^2+CHb*IR2+CHc</f>
        <v>17.794099999999986</v>
      </c>
      <c r="IS6" cm="1">
        <f t="array" ref="IS6">CHa*IS2^2+CHb*IS2+CHc</f>
        <v>17.889999999999986</v>
      </c>
    </row>
    <row r="7" spans="1:253" s="2" customFormat="1" ht="16.7" customHeight="1">
      <c r="A7"/>
      <c r="B7" s="18" t="s">
        <v>110</v>
      </c>
      <c r="C7">
        <v>2.8393687000000001</v>
      </c>
      <c r="D7">
        <v>2.9302532999999999</v>
      </c>
      <c r="E7">
        <v>2.9872497</v>
      </c>
      <c r="F7">
        <v>3.0559889999999998</v>
      </c>
      <c r="G7">
        <v>3.1292681999999998</v>
      </c>
      <c r="H7">
        <v>3.1446106</v>
      </c>
      <c r="I7">
        <v>3.176914</v>
      </c>
      <c r="J7">
        <v>3.2195076999999999</v>
      </c>
      <c r="K7">
        <v>3.2439094000000002</v>
      </c>
      <c r="L7">
        <v>3.309993</v>
      </c>
      <c r="M7">
        <v>3.1851726999999999</v>
      </c>
      <c r="N7">
        <v>3.0988980000000002</v>
      </c>
      <c r="O7">
        <v>3.0804461999999999</v>
      </c>
      <c r="P7">
        <v>3.0907694000000001</v>
      </c>
      <c r="Q7">
        <v>3.0932590000000002</v>
      </c>
      <c r="R7">
        <v>3.0715868</v>
      </c>
      <c r="S7">
        <v>3.1034014999999999</v>
      </c>
      <c r="T7">
        <v>3.1466278000000001</v>
      </c>
      <c r="U7">
        <v>3.1322619999999999</v>
      </c>
      <c r="V7">
        <v>3.1468791999999999</v>
      </c>
      <c r="W7">
        <v>3.3846720000000001</v>
      </c>
      <c r="X7">
        <v>3.5194640000000001</v>
      </c>
      <c r="Y7">
        <v>3.6297516000000001</v>
      </c>
      <c r="Z7">
        <v>3.7358102999999998</v>
      </c>
      <c r="AA7">
        <v>3.7519480000000001</v>
      </c>
      <c r="AB7">
        <v>3.8275098000000001</v>
      </c>
      <c r="AC7">
        <v>3.8675397</v>
      </c>
      <c r="AD7">
        <v>3.9395690000000001</v>
      </c>
      <c r="AE7">
        <v>4.0035657999999996</v>
      </c>
      <c r="AF7">
        <v>4.0847205999999998</v>
      </c>
      <c r="AG7">
        <v>4.2262453999999998</v>
      </c>
      <c r="AH7">
        <v>4.2209428000000004</v>
      </c>
      <c r="AI7">
        <v>4.3371329999999997</v>
      </c>
      <c r="AJ7">
        <v>4.4672070000000001</v>
      </c>
      <c r="AK7">
        <v>4.4855505999999998</v>
      </c>
      <c r="AL7">
        <v>4.4871613000000004</v>
      </c>
      <c r="AM7">
        <v>4.5510359999999999</v>
      </c>
      <c r="AN7">
        <v>4.6601160000000004</v>
      </c>
      <c r="AO7">
        <v>4.7849743</v>
      </c>
      <c r="AP7">
        <v>4.7774020000000004</v>
      </c>
      <c r="AQ7">
        <v>5.1469046000000001</v>
      </c>
      <c r="AR7">
        <v>5.3151713000000003</v>
      </c>
      <c r="AS7">
        <v>5.3683763000000004</v>
      </c>
      <c r="AT7">
        <v>5.4286674000000001</v>
      </c>
      <c r="AU7">
        <v>5.5127024999999996</v>
      </c>
      <c r="AV7">
        <v>5.6370953999999998</v>
      </c>
      <c r="AW7">
        <v>5.7280069999999998</v>
      </c>
      <c r="AX7">
        <v>5.814794</v>
      </c>
      <c r="AY7">
        <v>5.9333033000000004</v>
      </c>
      <c r="AZ7">
        <v>6.1497257000000003</v>
      </c>
      <c r="BA7">
        <v>6.3273973999999997</v>
      </c>
      <c r="BB7">
        <v>6.4329710000000002</v>
      </c>
      <c r="BC7">
        <v>6.5518684</v>
      </c>
      <c r="BD7">
        <v>6.7477179999999999</v>
      </c>
      <c r="BE7">
        <v>6.8607196000000004</v>
      </c>
      <c r="BF7">
        <v>7.0231884999999998</v>
      </c>
      <c r="BG7">
        <v>7.1570159999999996</v>
      </c>
      <c r="BH7">
        <v>7.5529625999999999</v>
      </c>
      <c r="BI7">
        <v>7.4794109999999998</v>
      </c>
      <c r="BJ7">
        <v>7.6342195000000004</v>
      </c>
      <c r="BK7">
        <v>7.6750622999999996</v>
      </c>
      <c r="BL7">
        <v>7.6865309999999996</v>
      </c>
      <c r="BM7">
        <v>7.7842104000000001</v>
      </c>
      <c r="BN7">
        <v>8.0436075999999996</v>
      </c>
      <c r="BO7">
        <v>7.7147253999999998</v>
      </c>
      <c r="BP7">
        <v>7.6222979999999998</v>
      </c>
      <c r="BQ7">
        <v>7.8263949999999998</v>
      </c>
      <c r="BR7">
        <v>7.9670030000000001</v>
      </c>
      <c r="BS7">
        <v>7.9467910000000002</v>
      </c>
      <c r="BT7">
        <v>7.4401074999999999</v>
      </c>
      <c r="BU7">
        <v>8.1278085000000004</v>
      </c>
      <c r="BV7">
        <v>7.8198257</v>
      </c>
      <c r="BW7">
        <v>8.0320613999999999</v>
      </c>
      <c r="BX7">
        <v>8.4622106000000006</v>
      </c>
      <c r="BY7">
        <v>8.4919624000000002</v>
      </c>
      <c r="BZ7">
        <v>8.5994379999999992</v>
      </c>
      <c r="CA7">
        <v>8.5166775999999995</v>
      </c>
      <c r="CB7">
        <v>8.8590669999999996</v>
      </c>
      <c r="CC7">
        <v>8.8502740000000006</v>
      </c>
      <c r="CD7">
        <v>9.1568529999999999</v>
      </c>
      <c r="CE7">
        <v>8.8989829999999994</v>
      </c>
      <c r="CF7">
        <v>8.5508603000000001</v>
      </c>
      <c r="CG7">
        <v>8.2603919999999995</v>
      </c>
      <c r="CH7">
        <v>8.4497099999999996</v>
      </c>
      <c r="CI7">
        <v>8.7915670000000006</v>
      </c>
      <c r="CJ7">
        <v>8.9751809999999992</v>
      </c>
      <c r="CK7">
        <v>9.3705700000000007</v>
      </c>
      <c r="CL7">
        <v>9.6454780000000007</v>
      </c>
      <c r="CM7">
        <v>9.4054319999999993</v>
      </c>
      <c r="CN7">
        <v>9.6528329999999993</v>
      </c>
      <c r="CO7">
        <v>10.197106</v>
      </c>
      <c r="CP7">
        <v>10.478856</v>
      </c>
      <c r="CQ7">
        <v>10.502653</v>
      </c>
      <c r="CR7">
        <v>10.572953</v>
      </c>
      <c r="CS7">
        <v>10.649713999999999</v>
      </c>
      <c r="CT7">
        <v>9.7541700000000002</v>
      </c>
      <c r="CU7">
        <v>10.127490999999999</v>
      </c>
      <c r="CV7">
        <v>10.580724999999999</v>
      </c>
      <c r="CW7">
        <v>10.784451000000001</v>
      </c>
      <c r="CX7">
        <v>10.488614</v>
      </c>
      <c r="CY7">
        <v>11.859315</v>
      </c>
      <c r="CZ7">
        <v>12.381128</v>
      </c>
      <c r="DA7">
        <v>12.60543</v>
      </c>
      <c r="DB7">
        <v>12.895349</v>
      </c>
      <c r="DC7">
        <v>13.188833000000001</v>
      </c>
      <c r="DD7">
        <v>14.039569</v>
      </c>
      <c r="DE7">
        <v>14.706745</v>
      </c>
      <c r="DF7">
        <v>15.124513</v>
      </c>
      <c r="DG7">
        <v>15.580667</v>
      </c>
      <c r="DH7">
        <v>16.403755</v>
      </c>
      <c r="DI7">
        <v>15.969804</v>
      </c>
      <c r="DJ7">
        <v>15.689702</v>
      </c>
      <c r="DK7">
        <v>15.538028000000001</v>
      </c>
      <c r="DL7">
        <v>15.847396</v>
      </c>
      <c r="DM7">
        <v>16.235158999999999</v>
      </c>
      <c r="DN7">
        <v>16.181429000000001</v>
      </c>
      <c r="DO7">
        <v>16.535395999999999</v>
      </c>
      <c r="DP7">
        <v>17.022172999999999</v>
      </c>
      <c r="DQ7">
        <v>17.730889999999999</v>
      </c>
      <c r="DR7">
        <v>18.24729</v>
      </c>
      <c r="DS7">
        <v>19.564257000000001</v>
      </c>
      <c r="DT7">
        <v>19.8505</v>
      </c>
      <c r="DU7">
        <v>20.543357</v>
      </c>
      <c r="DV7">
        <v>21.242070999999999</v>
      </c>
      <c r="DW7">
        <v>21.074822999999999</v>
      </c>
      <c r="DX7">
        <v>21.206071000000001</v>
      </c>
      <c r="DY7">
        <v>22.128361000000002</v>
      </c>
      <c r="DZ7">
        <v>22.627276999999999</v>
      </c>
      <c r="EA7">
        <v>23.056103</v>
      </c>
      <c r="EB7">
        <v>23.366150000000001</v>
      </c>
      <c r="EC7">
        <v>23.434297000000001</v>
      </c>
      <c r="ED7">
        <v>23.251035999999999</v>
      </c>
      <c r="EE7">
        <v>23.161694000000001</v>
      </c>
      <c r="EF7">
        <v>23.779402000000001</v>
      </c>
      <c r="EG7">
        <v>25.241764</v>
      </c>
      <c r="EH7">
        <v>25.434643999999999</v>
      </c>
      <c r="EI7">
        <v>25.897908000000001</v>
      </c>
      <c r="EJ7">
        <v>26.224708</v>
      </c>
      <c r="EK7">
        <v>26.820392999999999</v>
      </c>
      <c r="EL7">
        <v>27.043900000000001</v>
      </c>
      <c r="EM7">
        <v>27.35858</v>
      </c>
      <c r="EN7">
        <v>27.62152</v>
      </c>
      <c r="EO7">
        <v>27.225686</v>
      </c>
      <c r="EP7">
        <v>27.360092000000002</v>
      </c>
      <c r="EQ7">
        <v>28.21631</v>
      </c>
      <c r="ER7">
        <v>28.537693999999998</v>
      </c>
      <c r="ES7">
        <v>29.568003999999998</v>
      </c>
      <c r="ET7">
        <v>31.16431</v>
      </c>
      <c r="EU7">
        <v>29.740409</v>
      </c>
      <c r="EV7">
        <v>30.054217999999999</v>
      </c>
      <c r="EW7">
        <v>30.082567999999998</v>
      </c>
      <c r="EX7">
        <v>29.919089</v>
      </c>
      <c r="EY7">
        <v>30.824399</v>
      </c>
      <c r="EZ7">
        <v>32.640155999999998</v>
      </c>
      <c r="FA7">
        <v>33.099530000000001</v>
      </c>
      <c r="FB7">
        <v>33.533484999999999</v>
      </c>
      <c r="FC7">
        <v>34.837730000000001</v>
      </c>
      <c r="FD7">
        <v>34.993504000000001</v>
      </c>
      <c r="FE7">
        <v>35.709333999999998</v>
      </c>
      <c r="FF7">
        <v>35.702889999999996</v>
      </c>
      <c r="FG7">
        <v>37.390650000000001</v>
      </c>
      <c r="FH7">
        <v>38.535649999999997</v>
      </c>
      <c r="FI7">
        <v>39.171520000000001</v>
      </c>
      <c r="FJ7">
        <v>38.964759999999998</v>
      </c>
      <c r="FK7">
        <v>39.547944999999999</v>
      </c>
      <c r="FL7">
        <v>39.919919999999998</v>
      </c>
      <c r="FM7">
        <v>38.868344999999998</v>
      </c>
      <c r="FN7">
        <v>39.349215000000001</v>
      </c>
      <c r="FO7">
        <v>39.776119999999999</v>
      </c>
      <c r="FP7">
        <v>40.358085000000003</v>
      </c>
      <c r="FQ7">
        <v>38.429233000000004</v>
      </c>
      <c r="FR7">
        <v>40.215392000000001</v>
      </c>
      <c r="FS7">
        <v>40.395969999999998</v>
      </c>
      <c r="FT7">
        <f t="shared" ref="FT7:GY7" si="6" xml:space="preserve"> 0.432*FT2 - 833.5</f>
        <v>40.436000000000035</v>
      </c>
      <c r="FU7">
        <f t="shared" si="6"/>
        <v>40.867999999999938</v>
      </c>
      <c r="FV7">
        <f t="shared" si="6"/>
        <v>41.299999999999955</v>
      </c>
      <c r="FW7">
        <f t="shared" si="6"/>
        <v>41.731999999999971</v>
      </c>
      <c r="FX7">
        <f t="shared" si="6"/>
        <v>42.163999999999987</v>
      </c>
      <c r="FY7">
        <f t="shared" si="6"/>
        <v>42.596000000000004</v>
      </c>
      <c r="FZ7">
        <f t="shared" si="6"/>
        <v>43.02800000000002</v>
      </c>
      <c r="GA7">
        <f t="shared" si="6"/>
        <v>43.460000000000036</v>
      </c>
      <c r="GB7">
        <f t="shared" si="6"/>
        <v>43.891999999999939</v>
      </c>
      <c r="GC7">
        <f t="shared" si="6"/>
        <v>44.323999999999955</v>
      </c>
      <c r="GD7">
        <f t="shared" si="6"/>
        <v>44.755999999999972</v>
      </c>
      <c r="GE7">
        <f t="shared" si="6"/>
        <v>45.187999999999988</v>
      </c>
      <c r="GF7">
        <f t="shared" si="6"/>
        <v>45.620000000000005</v>
      </c>
      <c r="GG7">
        <f t="shared" si="6"/>
        <v>46.052000000000021</v>
      </c>
      <c r="GH7">
        <f t="shared" si="6"/>
        <v>46.484000000000037</v>
      </c>
      <c r="GI7">
        <f t="shared" si="6"/>
        <v>46.91599999999994</v>
      </c>
      <c r="GJ7">
        <f t="shared" si="6"/>
        <v>47.347999999999956</v>
      </c>
      <c r="GK7">
        <f t="shared" si="6"/>
        <v>47.779999999999973</v>
      </c>
      <c r="GL7">
        <f t="shared" si="6"/>
        <v>48.211999999999989</v>
      </c>
      <c r="GM7">
        <f t="shared" si="6"/>
        <v>48.644000000000005</v>
      </c>
      <c r="GN7">
        <f t="shared" si="6"/>
        <v>49.076000000000022</v>
      </c>
      <c r="GO7">
        <f t="shared" si="6"/>
        <v>49.508000000000038</v>
      </c>
      <c r="GP7">
        <f t="shared" si="6"/>
        <v>49.939999999999941</v>
      </c>
      <c r="GQ7">
        <f t="shared" si="6"/>
        <v>50.371999999999957</v>
      </c>
      <c r="GR7">
        <f t="shared" si="6"/>
        <v>50.803999999999974</v>
      </c>
      <c r="GS7">
        <f t="shared" si="6"/>
        <v>51.23599999999999</v>
      </c>
      <c r="GT7">
        <f t="shared" si="6"/>
        <v>51.668000000000006</v>
      </c>
      <c r="GU7">
        <f t="shared" si="6"/>
        <v>52.100000000000023</v>
      </c>
      <c r="GV7">
        <f t="shared" si="6"/>
        <v>52.532000000000039</v>
      </c>
      <c r="GW7">
        <f t="shared" si="6"/>
        <v>52.963999999999942</v>
      </c>
      <c r="GX7">
        <f t="shared" si="6"/>
        <v>53.395999999999958</v>
      </c>
      <c r="GY7">
        <f t="shared" si="6"/>
        <v>53.827999999999975</v>
      </c>
      <c r="GZ7">
        <f t="shared" ref="GZ7:IE7" si="7" xml:space="preserve"> 0.432*GZ2 - 833.5</f>
        <v>54.259999999999991</v>
      </c>
      <c r="HA7">
        <f t="shared" si="7"/>
        <v>54.692000000000007</v>
      </c>
      <c r="HB7">
        <f t="shared" si="7"/>
        <v>55.124000000000024</v>
      </c>
      <c r="HC7">
        <f t="shared" si="7"/>
        <v>55.55600000000004</v>
      </c>
      <c r="HD7">
        <f t="shared" si="7"/>
        <v>55.987999999999943</v>
      </c>
      <c r="HE7">
        <f t="shared" si="7"/>
        <v>56.419999999999959</v>
      </c>
      <c r="HF7">
        <f t="shared" si="7"/>
        <v>56.851999999999975</v>
      </c>
      <c r="HG7">
        <f t="shared" si="7"/>
        <v>57.283999999999992</v>
      </c>
      <c r="HH7">
        <f t="shared" si="7"/>
        <v>57.716000000000008</v>
      </c>
      <c r="HI7">
        <f t="shared" si="7"/>
        <v>58.148000000000025</v>
      </c>
      <c r="HJ7">
        <f t="shared" si="7"/>
        <v>58.580000000000041</v>
      </c>
      <c r="HK7">
        <f t="shared" si="7"/>
        <v>59.011999999999944</v>
      </c>
      <c r="HL7">
        <f t="shared" si="7"/>
        <v>59.44399999999996</v>
      </c>
      <c r="HM7">
        <f t="shared" si="7"/>
        <v>59.875999999999976</v>
      </c>
      <c r="HN7">
        <f t="shared" si="7"/>
        <v>60.307999999999993</v>
      </c>
      <c r="HO7">
        <f t="shared" si="7"/>
        <v>60.740000000000009</v>
      </c>
      <c r="HP7">
        <f t="shared" si="7"/>
        <v>61.172000000000025</v>
      </c>
      <c r="HQ7">
        <f t="shared" si="7"/>
        <v>61.604000000000042</v>
      </c>
      <c r="HR7">
        <f t="shared" si="7"/>
        <v>62.035999999999945</v>
      </c>
      <c r="HS7">
        <f t="shared" si="7"/>
        <v>62.467999999999961</v>
      </c>
      <c r="HT7">
        <f t="shared" si="7"/>
        <v>62.899999999999977</v>
      </c>
      <c r="HU7">
        <f t="shared" si="7"/>
        <v>63.331999999999994</v>
      </c>
      <c r="HV7">
        <f t="shared" si="7"/>
        <v>63.76400000000001</v>
      </c>
      <c r="HW7">
        <f t="shared" si="7"/>
        <v>64.196000000000026</v>
      </c>
      <c r="HX7">
        <f t="shared" si="7"/>
        <v>64.628000000000043</v>
      </c>
      <c r="HY7">
        <f t="shared" si="7"/>
        <v>65.059999999999945</v>
      </c>
      <c r="HZ7">
        <f t="shared" si="7"/>
        <v>65.491999999999962</v>
      </c>
      <c r="IA7">
        <f t="shared" si="7"/>
        <v>65.923999999999978</v>
      </c>
      <c r="IB7">
        <f t="shared" si="7"/>
        <v>66.355999999999995</v>
      </c>
      <c r="IC7">
        <f t="shared" si="7"/>
        <v>66.788000000000011</v>
      </c>
      <c r="ID7">
        <f t="shared" si="7"/>
        <v>67.220000000000027</v>
      </c>
      <c r="IE7">
        <f t="shared" si="7"/>
        <v>67.652000000000044</v>
      </c>
      <c r="IF7">
        <f t="shared" ref="IF7:IS7" si="8" xml:space="preserve"> 0.432*IF2 - 833.5</f>
        <v>68.083999999999946</v>
      </c>
      <c r="IG7">
        <f t="shared" si="8"/>
        <v>68.515999999999963</v>
      </c>
      <c r="IH7">
        <f t="shared" si="8"/>
        <v>68.947999999999979</v>
      </c>
      <c r="II7">
        <f t="shared" si="8"/>
        <v>69.38</v>
      </c>
      <c r="IJ7">
        <f t="shared" si="8"/>
        <v>69.812000000000012</v>
      </c>
      <c r="IK7">
        <f t="shared" si="8"/>
        <v>70.244000000000028</v>
      </c>
      <c r="IL7">
        <f t="shared" si="8"/>
        <v>70.676000000000045</v>
      </c>
      <c r="IM7">
        <f t="shared" si="8"/>
        <v>71.107999999999947</v>
      </c>
      <c r="IN7">
        <f t="shared" si="8"/>
        <v>71.539999999999964</v>
      </c>
      <c r="IO7">
        <f t="shared" si="8"/>
        <v>71.97199999999998</v>
      </c>
      <c r="IP7">
        <f t="shared" si="8"/>
        <v>72.403999999999996</v>
      </c>
      <c r="IQ7">
        <f t="shared" si="8"/>
        <v>72.836000000000013</v>
      </c>
      <c r="IR7">
        <f t="shared" si="8"/>
        <v>73.268000000000029</v>
      </c>
      <c r="IS7">
        <f t="shared" si="8"/>
        <v>73.700000000000045</v>
      </c>
    </row>
    <row r="8" spans="1:253" s="2" customFormat="1" ht="16.7" customHeight="1">
      <c r="A8"/>
      <c r="B8" s="18" t="s">
        <v>111</v>
      </c>
      <c r="C8">
        <f t="shared" ref="C8:BN8" si="9">C7-C9</f>
        <v>2.2998886470000004</v>
      </c>
      <c r="D8">
        <f t="shared" si="9"/>
        <v>2.3735051729999999</v>
      </c>
      <c r="E8">
        <f t="shared" si="9"/>
        <v>2.4196722570000002</v>
      </c>
      <c r="F8">
        <f t="shared" si="9"/>
        <v>2.4753510900000002</v>
      </c>
      <c r="G8">
        <f t="shared" si="9"/>
        <v>2.5347072420000001</v>
      </c>
      <c r="H8">
        <f t="shared" si="9"/>
        <v>2.5471345860000003</v>
      </c>
      <c r="I8">
        <f t="shared" si="9"/>
        <v>2.5733003400000003</v>
      </c>
      <c r="J8">
        <f t="shared" si="9"/>
        <v>2.6078012370000003</v>
      </c>
      <c r="K8">
        <f t="shared" si="9"/>
        <v>2.6275666140000005</v>
      </c>
      <c r="L8">
        <f t="shared" si="9"/>
        <v>2.6810943300000001</v>
      </c>
      <c r="M8">
        <f t="shared" si="9"/>
        <v>2.579989887</v>
      </c>
      <c r="N8">
        <f t="shared" si="9"/>
        <v>2.5101073800000004</v>
      </c>
      <c r="O8">
        <f t="shared" si="9"/>
        <v>2.4951614220000002</v>
      </c>
      <c r="P8">
        <f t="shared" si="9"/>
        <v>2.5035232140000003</v>
      </c>
      <c r="Q8">
        <f t="shared" si="9"/>
        <v>2.5055397900000003</v>
      </c>
      <c r="R8">
        <f t="shared" si="9"/>
        <v>2.4879853080000003</v>
      </c>
      <c r="S8">
        <f t="shared" si="9"/>
        <v>2.5137552150000002</v>
      </c>
      <c r="T8">
        <f t="shared" si="9"/>
        <v>2.5487685180000001</v>
      </c>
      <c r="U8">
        <f t="shared" si="9"/>
        <v>2.5371322200000002</v>
      </c>
      <c r="V8">
        <f t="shared" si="9"/>
        <v>2.5489721520000002</v>
      </c>
      <c r="W8">
        <f t="shared" si="9"/>
        <v>2.7415843200000003</v>
      </c>
      <c r="X8">
        <f t="shared" si="9"/>
        <v>2.8507658400000002</v>
      </c>
      <c r="Y8">
        <f t="shared" si="9"/>
        <v>2.940098796</v>
      </c>
      <c r="Z8">
        <f t="shared" si="9"/>
        <v>3.0260063430000002</v>
      </c>
      <c r="AA8">
        <f t="shared" si="9"/>
        <v>3.0390778800000002</v>
      </c>
      <c r="AB8">
        <f t="shared" si="9"/>
        <v>3.1002829380000003</v>
      </c>
      <c r="AC8">
        <f t="shared" si="9"/>
        <v>3.1327071570000005</v>
      </c>
      <c r="AD8">
        <f t="shared" si="9"/>
        <v>3.1910508900000005</v>
      </c>
      <c r="AE8">
        <f t="shared" si="9"/>
        <v>3.242888298</v>
      </c>
      <c r="AF8">
        <f t="shared" si="9"/>
        <v>3.3086236860000002</v>
      </c>
      <c r="AG8">
        <f t="shared" si="9"/>
        <v>3.4232587740000002</v>
      </c>
      <c r="AH8">
        <f t="shared" si="9"/>
        <v>3.4189636680000008</v>
      </c>
      <c r="AI8">
        <f t="shared" si="9"/>
        <v>3.51307773</v>
      </c>
      <c r="AJ8">
        <f t="shared" si="9"/>
        <v>3.6184376700000005</v>
      </c>
      <c r="AK8">
        <f t="shared" si="9"/>
        <v>3.6332959860000003</v>
      </c>
      <c r="AL8">
        <f t="shared" si="9"/>
        <v>3.6346006530000006</v>
      </c>
      <c r="AM8">
        <f t="shared" si="9"/>
        <v>3.6863391600000002</v>
      </c>
      <c r="AN8">
        <f t="shared" si="9"/>
        <v>3.7746939600000005</v>
      </c>
      <c r="AO8">
        <f t="shared" si="9"/>
        <v>3.8758291830000005</v>
      </c>
      <c r="AP8">
        <f t="shared" si="9"/>
        <v>3.8696956200000008</v>
      </c>
      <c r="AQ8">
        <f t="shared" si="9"/>
        <v>4.1689927260000008</v>
      </c>
      <c r="AR8">
        <f t="shared" si="9"/>
        <v>4.305288753000001</v>
      </c>
      <c r="AS8">
        <f t="shared" si="9"/>
        <v>4.348384803000001</v>
      </c>
      <c r="AT8">
        <f t="shared" si="9"/>
        <v>4.3972205940000002</v>
      </c>
      <c r="AU8">
        <f t="shared" si="9"/>
        <v>4.4652890249999997</v>
      </c>
      <c r="AV8">
        <f t="shared" si="9"/>
        <v>4.5660472740000007</v>
      </c>
      <c r="AW8">
        <f t="shared" si="9"/>
        <v>4.6396856700000004</v>
      </c>
      <c r="AX8">
        <f t="shared" si="9"/>
        <v>4.7099831400000003</v>
      </c>
      <c r="AY8">
        <f t="shared" si="9"/>
        <v>4.8059756730000007</v>
      </c>
      <c r="AZ8">
        <f t="shared" si="9"/>
        <v>4.9812778170000005</v>
      </c>
      <c r="BA8">
        <f t="shared" si="9"/>
        <v>5.1251918940000003</v>
      </c>
      <c r="BB8">
        <f t="shared" si="9"/>
        <v>5.2107065100000005</v>
      </c>
      <c r="BC8">
        <f t="shared" si="9"/>
        <v>5.3070134040000001</v>
      </c>
      <c r="BD8">
        <f t="shared" si="9"/>
        <v>5.4656515800000003</v>
      </c>
      <c r="BE8">
        <f t="shared" si="9"/>
        <v>5.5571828760000006</v>
      </c>
      <c r="BF8">
        <f t="shared" si="9"/>
        <v>5.6887826850000005</v>
      </c>
      <c r="BG8">
        <f t="shared" si="9"/>
        <v>5.7971829599999998</v>
      </c>
      <c r="BH8">
        <f t="shared" si="9"/>
        <v>6.1178997060000002</v>
      </c>
      <c r="BI8">
        <f t="shared" si="9"/>
        <v>6.0583229100000002</v>
      </c>
      <c r="BJ8">
        <f t="shared" si="9"/>
        <v>6.1837177950000006</v>
      </c>
      <c r="BK8">
        <f t="shared" si="9"/>
        <v>6.2168004630000002</v>
      </c>
      <c r="BL8">
        <f t="shared" si="9"/>
        <v>6.2260901100000003</v>
      </c>
      <c r="BM8">
        <f t="shared" si="9"/>
        <v>6.3052104240000002</v>
      </c>
      <c r="BN8">
        <f t="shared" si="9"/>
        <v>6.5153221559999999</v>
      </c>
      <c r="BO8">
        <f t="shared" ref="BO8:DZ8" si="10">BO7-BO9</f>
        <v>6.2489275740000005</v>
      </c>
      <c r="BP8">
        <f t="shared" si="10"/>
        <v>6.1740613800000004</v>
      </c>
      <c r="BQ8">
        <f t="shared" si="10"/>
        <v>6.3393799500000005</v>
      </c>
      <c r="BR8">
        <f t="shared" si="10"/>
        <v>6.4532724300000002</v>
      </c>
      <c r="BS8">
        <f t="shared" si="10"/>
        <v>6.4369007100000006</v>
      </c>
      <c r="BT8">
        <f t="shared" si="10"/>
        <v>6.0264870750000004</v>
      </c>
      <c r="BU8">
        <f t="shared" si="10"/>
        <v>6.583524885000001</v>
      </c>
      <c r="BV8">
        <f t="shared" si="10"/>
        <v>6.3340588170000007</v>
      </c>
      <c r="BW8">
        <f t="shared" si="10"/>
        <v>6.5059697340000007</v>
      </c>
      <c r="BX8">
        <f t="shared" si="10"/>
        <v>6.854390586000001</v>
      </c>
      <c r="BY8">
        <f t="shared" si="10"/>
        <v>6.8784895440000007</v>
      </c>
      <c r="BZ8">
        <f t="shared" si="10"/>
        <v>6.9655447800000001</v>
      </c>
      <c r="CA8">
        <f t="shared" si="10"/>
        <v>6.8985088560000003</v>
      </c>
      <c r="CB8">
        <f t="shared" si="10"/>
        <v>7.1758442699999998</v>
      </c>
      <c r="CC8">
        <f t="shared" si="10"/>
        <v>7.1687219400000011</v>
      </c>
      <c r="CD8">
        <f t="shared" si="10"/>
        <v>7.4170509300000003</v>
      </c>
      <c r="CE8">
        <f t="shared" si="10"/>
        <v>7.2081762300000003</v>
      </c>
      <c r="CF8">
        <f t="shared" si="10"/>
        <v>6.9261968430000005</v>
      </c>
      <c r="CG8">
        <f t="shared" si="10"/>
        <v>6.6909175200000002</v>
      </c>
      <c r="CH8">
        <f t="shared" si="10"/>
        <v>6.8442651000000003</v>
      </c>
      <c r="CI8">
        <f t="shared" si="10"/>
        <v>7.1211692700000011</v>
      </c>
      <c r="CJ8">
        <f t="shared" si="10"/>
        <v>7.26989661</v>
      </c>
      <c r="CK8">
        <f t="shared" si="10"/>
        <v>7.5901617000000012</v>
      </c>
      <c r="CL8">
        <f t="shared" si="10"/>
        <v>7.8128371800000007</v>
      </c>
      <c r="CM8">
        <f t="shared" si="10"/>
        <v>7.6183999199999999</v>
      </c>
      <c r="CN8">
        <f t="shared" si="10"/>
        <v>7.8187947300000005</v>
      </c>
      <c r="CO8">
        <f t="shared" si="10"/>
        <v>8.2596558600000005</v>
      </c>
      <c r="CP8">
        <f t="shared" si="10"/>
        <v>8.4878733600000018</v>
      </c>
      <c r="CQ8">
        <f t="shared" si="10"/>
        <v>8.5071489300000014</v>
      </c>
      <c r="CR8">
        <f t="shared" si="10"/>
        <v>8.56409193</v>
      </c>
      <c r="CS8">
        <f t="shared" si="10"/>
        <v>8.6262683399999993</v>
      </c>
      <c r="CT8">
        <f t="shared" si="10"/>
        <v>7.9008777000000006</v>
      </c>
      <c r="CU8">
        <f t="shared" si="10"/>
        <v>8.2032677100000004</v>
      </c>
      <c r="CV8">
        <f t="shared" si="10"/>
        <v>8.5703872499999996</v>
      </c>
      <c r="CW8">
        <f t="shared" si="10"/>
        <v>8.7354053100000009</v>
      </c>
      <c r="CX8">
        <f t="shared" si="10"/>
        <v>8.4957773400000001</v>
      </c>
      <c r="CY8">
        <f t="shared" si="10"/>
        <v>9.6060451500000017</v>
      </c>
      <c r="CZ8">
        <f t="shared" si="10"/>
        <v>10.028713680000001</v>
      </c>
      <c r="DA8">
        <f t="shared" si="10"/>
        <v>10.210398300000001</v>
      </c>
      <c r="DB8">
        <f t="shared" si="10"/>
        <v>10.445232690000001</v>
      </c>
      <c r="DC8">
        <f t="shared" si="10"/>
        <v>10.682954730000002</v>
      </c>
      <c r="DD8">
        <f t="shared" si="10"/>
        <v>11.372050890000001</v>
      </c>
      <c r="DE8">
        <f t="shared" si="10"/>
        <v>11.912463450000001</v>
      </c>
      <c r="DF8">
        <f t="shared" si="10"/>
        <v>12.250855530000001</v>
      </c>
      <c r="DG8">
        <f t="shared" si="10"/>
        <v>12.62034027</v>
      </c>
      <c r="DH8">
        <f t="shared" si="10"/>
        <v>13.287041550000001</v>
      </c>
      <c r="DI8">
        <f t="shared" si="10"/>
        <v>12.935541240000001</v>
      </c>
      <c r="DJ8">
        <f t="shared" si="10"/>
        <v>12.708658620000001</v>
      </c>
      <c r="DK8">
        <f t="shared" si="10"/>
        <v>12.58580268</v>
      </c>
      <c r="DL8">
        <f t="shared" si="10"/>
        <v>12.83639076</v>
      </c>
      <c r="DM8">
        <f t="shared" si="10"/>
        <v>13.150478790000001</v>
      </c>
      <c r="DN8">
        <f t="shared" si="10"/>
        <v>13.106957490000003</v>
      </c>
      <c r="DO8">
        <f t="shared" si="10"/>
        <v>13.393670759999999</v>
      </c>
      <c r="DP8">
        <f t="shared" si="10"/>
        <v>13.78796013</v>
      </c>
      <c r="DQ8">
        <f t="shared" si="10"/>
        <v>14.362020900000001</v>
      </c>
      <c r="DR8">
        <f t="shared" si="10"/>
        <v>14.780304900000001</v>
      </c>
      <c r="DS8">
        <f t="shared" si="10"/>
        <v>15.847048170000003</v>
      </c>
      <c r="DT8">
        <f t="shared" si="10"/>
        <v>16.078905000000002</v>
      </c>
      <c r="DU8">
        <f t="shared" si="10"/>
        <v>16.640119170000002</v>
      </c>
      <c r="DV8">
        <f t="shared" si="10"/>
        <v>17.20607751</v>
      </c>
      <c r="DW8">
        <f t="shared" si="10"/>
        <v>17.07060663</v>
      </c>
      <c r="DX8">
        <f t="shared" si="10"/>
        <v>17.176917510000003</v>
      </c>
      <c r="DY8">
        <f t="shared" si="10"/>
        <v>17.923972410000005</v>
      </c>
      <c r="DZ8">
        <f t="shared" si="10"/>
        <v>18.328094370000002</v>
      </c>
      <c r="EA8">
        <f t="shared" ref="EA8:GL8" si="11">EA7-EA9</f>
        <v>18.675443430000001</v>
      </c>
      <c r="EB8">
        <f t="shared" si="11"/>
        <v>18.926581500000001</v>
      </c>
      <c r="EC8">
        <f t="shared" si="11"/>
        <v>18.981780570000002</v>
      </c>
      <c r="ED8">
        <f t="shared" si="11"/>
        <v>18.833339160000001</v>
      </c>
      <c r="EE8">
        <f t="shared" si="11"/>
        <v>18.76097214</v>
      </c>
      <c r="EF8">
        <f t="shared" si="11"/>
        <v>19.261315620000001</v>
      </c>
      <c r="EG8">
        <f t="shared" si="11"/>
        <v>20.445828840000001</v>
      </c>
      <c r="EH8">
        <f t="shared" si="11"/>
        <v>20.602061640000002</v>
      </c>
      <c r="EI8">
        <f t="shared" si="11"/>
        <v>20.977305480000002</v>
      </c>
      <c r="EJ8">
        <f t="shared" si="11"/>
        <v>21.242013480000001</v>
      </c>
      <c r="EK8">
        <f t="shared" si="11"/>
        <v>21.724518330000002</v>
      </c>
      <c r="EL8">
        <f t="shared" si="11"/>
        <v>21.905559000000004</v>
      </c>
      <c r="EM8">
        <f t="shared" si="11"/>
        <v>22.160449800000002</v>
      </c>
      <c r="EN8">
        <f t="shared" si="11"/>
        <v>22.373431200000002</v>
      </c>
      <c r="EO8">
        <f t="shared" si="11"/>
        <v>22.052805660000001</v>
      </c>
      <c r="EP8">
        <f t="shared" si="11"/>
        <v>22.161674520000002</v>
      </c>
      <c r="EQ8">
        <f t="shared" si="11"/>
        <v>22.855211100000002</v>
      </c>
      <c r="ER8">
        <f t="shared" si="11"/>
        <v>23.115532139999999</v>
      </c>
      <c r="ES8">
        <f t="shared" si="11"/>
        <v>23.950083240000001</v>
      </c>
      <c r="ET8">
        <f t="shared" si="11"/>
        <v>25.243091100000001</v>
      </c>
      <c r="EU8">
        <f t="shared" si="11"/>
        <v>24.089731290000003</v>
      </c>
      <c r="EV8">
        <f t="shared" si="11"/>
        <v>24.343916580000002</v>
      </c>
      <c r="EW8">
        <f t="shared" si="11"/>
        <v>24.366880080000001</v>
      </c>
      <c r="EX8">
        <f t="shared" si="11"/>
        <v>24.234462090000001</v>
      </c>
      <c r="EY8">
        <f t="shared" si="11"/>
        <v>24.967763189999999</v>
      </c>
      <c r="EZ8">
        <f t="shared" si="11"/>
        <v>26.438526360000001</v>
      </c>
      <c r="FA8">
        <f t="shared" si="11"/>
        <v>26.810619300000003</v>
      </c>
      <c r="FB8">
        <f t="shared" si="11"/>
        <v>27.162122850000003</v>
      </c>
      <c r="FC8">
        <f t="shared" si="11"/>
        <v>28.218561300000001</v>
      </c>
      <c r="FD8">
        <f t="shared" si="11"/>
        <v>28.344738240000005</v>
      </c>
      <c r="FE8">
        <f t="shared" si="11"/>
        <v>28.924560540000002</v>
      </c>
      <c r="FF8">
        <f t="shared" si="11"/>
        <v>28.919340899999998</v>
      </c>
      <c r="FG8">
        <f t="shared" si="11"/>
        <v>30.286426500000005</v>
      </c>
      <c r="FH8">
        <f t="shared" si="11"/>
        <v>31.213876499999998</v>
      </c>
      <c r="FI8">
        <f t="shared" si="11"/>
        <v>31.728931200000002</v>
      </c>
      <c r="FJ8">
        <f t="shared" si="11"/>
        <v>31.561455600000002</v>
      </c>
      <c r="FK8">
        <f t="shared" si="11"/>
        <v>32.033835449999998</v>
      </c>
      <c r="FL8">
        <f t="shared" si="11"/>
        <v>32.335135199999996</v>
      </c>
      <c r="FM8">
        <f t="shared" si="11"/>
        <v>31.483359450000002</v>
      </c>
      <c r="FN8">
        <f t="shared" si="11"/>
        <v>31.872864150000002</v>
      </c>
      <c r="FO8">
        <f t="shared" si="11"/>
        <v>32.218657200000003</v>
      </c>
      <c r="FP8">
        <f t="shared" si="11"/>
        <v>32.690048850000004</v>
      </c>
      <c r="FQ8">
        <f t="shared" si="11"/>
        <v>31.127678730000007</v>
      </c>
      <c r="FR8">
        <f t="shared" si="11"/>
        <v>32.574467520000006</v>
      </c>
      <c r="FS8">
        <f t="shared" si="11"/>
        <v>32.720735699999999</v>
      </c>
      <c r="FT8">
        <f t="shared" si="11"/>
        <v>32.75316000000003</v>
      </c>
      <c r="FU8">
        <f t="shared" si="11"/>
        <v>33.103079999999949</v>
      </c>
      <c r="FV8">
        <f t="shared" si="11"/>
        <v>33.452999999999967</v>
      </c>
      <c r="FW8">
        <f t="shared" si="11"/>
        <v>33.802919999999979</v>
      </c>
      <c r="FX8">
        <f t="shared" si="11"/>
        <v>34.152839999999991</v>
      </c>
      <c r="FY8">
        <f t="shared" si="11"/>
        <v>34.502760000000009</v>
      </c>
      <c r="FZ8">
        <f t="shared" si="11"/>
        <v>34.852680000000021</v>
      </c>
      <c r="GA8">
        <f t="shared" si="11"/>
        <v>35.202600000000032</v>
      </c>
      <c r="GB8">
        <f t="shared" si="11"/>
        <v>35.552519999999951</v>
      </c>
      <c r="GC8">
        <f t="shared" si="11"/>
        <v>35.90243999999997</v>
      </c>
      <c r="GD8">
        <f t="shared" si="11"/>
        <v>36.252359999999982</v>
      </c>
      <c r="GE8">
        <f t="shared" si="11"/>
        <v>36.602279999999993</v>
      </c>
      <c r="GF8">
        <f t="shared" si="11"/>
        <v>36.952200000000005</v>
      </c>
      <c r="GG8">
        <f t="shared" si="11"/>
        <v>37.302120000000016</v>
      </c>
      <c r="GH8">
        <f t="shared" si="11"/>
        <v>37.652040000000035</v>
      </c>
      <c r="GI8">
        <f t="shared" si="11"/>
        <v>38.001959999999954</v>
      </c>
      <c r="GJ8">
        <f t="shared" si="11"/>
        <v>38.351879999999966</v>
      </c>
      <c r="GK8">
        <f t="shared" si="11"/>
        <v>38.701799999999977</v>
      </c>
      <c r="GL8">
        <f t="shared" si="11"/>
        <v>39.051719999999996</v>
      </c>
      <c r="GM8">
        <f t="shared" ref="GM8:IS8" si="12">GM7-GM9</f>
        <v>39.401640000000008</v>
      </c>
      <c r="GN8">
        <f t="shared" si="12"/>
        <v>39.751560000000019</v>
      </c>
      <c r="GO8">
        <f t="shared" si="12"/>
        <v>40.101480000000038</v>
      </c>
      <c r="GP8">
        <f t="shared" si="12"/>
        <v>40.451399999999957</v>
      </c>
      <c r="GQ8">
        <f t="shared" si="12"/>
        <v>40.801319999999969</v>
      </c>
      <c r="GR8">
        <f t="shared" si="12"/>
        <v>41.15123999999998</v>
      </c>
      <c r="GS8">
        <f t="shared" si="12"/>
        <v>41.501159999999999</v>
      </c>
      <c r="GT8">
        <f t="shared" si="12"/>
        <v>41.85108000000001</v>
      </c>
      <c r="GU8">
        <f t="shared" si="12"/>
        <v>42.201000000000022</v>
      </c>
      <c r="GV8">
        <f t="shared" si="12"/>
        <v>42.550920000000033</v>
      </c>
      <c r="GW8">
        <f t="shared" si="12"/>
        <v>42.90083999999996</v>
      </c>
      <c r="GX8">
        <f t="shared" si="12"/>
        <v>43.250759999999971</v>
      </c>
      <c r="GY8">
        <f t="shared" si="12"/>
        <v>43.600679999999983</v>
      </c>
      <c r="GZ8">
        <f t="shared" si="12"/>
        <v>43.950599999999994</v>
      </c>
      <c r="HA8">
        <f t="shared" si="12"/>
        <v>44.300520000000006</v>
      </c>
      <c r="HB8">
        <f t="shared" si="12"/>
        <v>44.650440000000025</v>
      </c>
      <c r="HC8">
        <f t="shared" si="12"/>
        <v>45.000360000000036</v>
      </c>
      <c r="HD8">
        <f t="shared" si="12"/>
        <v>45.350279999999955</v>
      </c>
      <c r="HE8">
        <f t="shared" si="12"/>
        <v>45.700199999999967</v>
      </c>
      <c r="HF8">
        <f t="shared" si="12"/>
        <v>46.050119999999986</v>
      </c>
      <c r="HG8">
        <f t="shared" si="12"/>
        <v>46.400039999999997</v>
      </c>
      <c r="HH8">
        <f t="shared" si="12"/>
        <v>46.749960000000009</v>
      </c>
      <c r="HI8">
        <f t="shared" si="12"/>
        <v>47.099880000000027</v>
      </c>
      <c r="HJ8">
        <f t="shared" si="12"/>
        <v>47.449800000000039</v>
      </c>
      <c r="HK8">
        <f t="shared" si="12"/>
        <v>47.799719999999958</v>
      </c>
      <c r="HL8">
        <f t="shared" si="12"/>
        <v>48.14963999999997</v>
      </c>
      <c r="HM8">
        <f t="shared" si="12"/>
        <v>48.499559999999988</v>
      </c>
      <c r="HN8">
        <f t="shared" si="12"/>
        <v>48.84948</v>
      </c>
      <c r="HO8">
        <f t="shared" si="12"/>
        <v>49.199400000000011</v>
      </c>
      <c r="HP8">
        <f t="shared" si="12"/>
        <v>49.549320000000023</v>
      </c>
      <c r="HQ8">
        <f t="shared" si="12"/>
        <v>49.899240000000034</v>
      </c>
      <c r="HR8">
        <f t="shared" si="12"/>
        <v>50.249159999999961</v>
      </c>
      <c r="HS8">
        <f t="shared" si="12"/>
        <v>50.599079999999972</v>
      </c>
      <c r="HT8">
        <f t="shared" si="12"/>
        <v>50.948999999999984</v>
      </c>
      <c r="HU8">
        <f t="shared" si="12"/>
        <v>51.298919999999995</v>
      </c>
      <c r="HV8">
        <f t="shared" si="12"/>
        <v>51.648840000000014</v>
      </c>
      <c r="HW8">
        <f t="shared" si="12"/>
        <v>51.998760000000026</v>
      </c>
      <c r="HX8">
        <f t="shared" si="12"/>
        <v>52.348680000000037</v>
      </c>
      <c r="HY8">
        <f t="shared" si="12"/>
        <v>52.698599999999956</v>
      </c>
      <c r="HZ8">
        <f t="shared" si="12"/>
        <v>53.048519999999975</v>
      </c>
      <c r="IA8">
        <f t="shared" si="12"/>
        <v>53.398439999999987</v>
      </c>
      <c r="IB8">
        <f t="shared" si="12"/>
        <v>53.748359999999998</v>
      </c>
      <c r="IC8">
        <f t="shared" si="12"/>
        <v>54.098280000000017</v>
      </c>
      <c r="ID8">
        <f t="shared" si="12"/>
        <v>54.448200000000028</v>
      </c>
      <c r="IE8">
        <f t="shared" si="12"/>
        <v>54.79812000000004</v>
      </c>
      <c r="IF8">
        <f t="shared" si="12"/>
        <v>55.148039999999959</v>
      </c>
      <c r="IG8">
        <f t="shared" si="12"/>
        <v>55.497959999999978</v>
      </c>
      <c r="IH8">
        <f t="shared" si="12"/>
        <v>55.847879999999989</v>
      </c>
      <c r="II8">
        <f t="shared" si="12"/>
        <v>56.197800000000001</v>
      </c>
      <c r="IJ8">
        <f t="shared" si="12"/>
        <v>56.547720000000012</v>
      </c>
      <c r="IK8">
        <f t="shared" si="12"/>
        <v>56.897640000000024</v>
      </c>
      <c r="IL8">
        <f t="shared" si="12"/>
        <v>57.247560000000036</v>
      </c>
      <c r="IM8">
        <f t="shared" si="12"/>
        <v>57.597479999999962</v>
      </c>
      <c r="IN8">
        <f t="shared" si="12"/>
        <v>57.947399999999973</v>
      </c>
      <c r="IO8">
        <f t="shared" si="12"/>
        <v>58.297319999999985</v>
      </c>
      <c r="IP8">
        <f t="shared" si="12"/>
        <v>58.647239999999996</v>
      </c>
      <c r="IQ8">
        <f t="shared" si="12"/>
        <v>58.997160000000015</v>
      </c>
      <c r="IR8">
        <f t="shared" si="12"/>
        <v>59.347080000000027</v>
      </c>
      <c r="IS8">
        <f t="shared" si="12"/>
        <v>59.697000000000038</v>
      </c>
    </row>
    <row r="9" spans="1:253" s="2" customFormat="1" ht="16.7" customHeight="1">
      <c r="A9"/>
      <c r="B9" s="18" t="s">
        <v>112</v>
      </c>
      <c r="C9">
        <f t="shared" ref="C9:BN9" si="13">C7*(1-CrFF)</f>
        <v>0.5394800529999999</v>
      </c>
      <c r="D9">
        <f t="shared" si="13"/>
        <v>0.55674812699999987</v>
      </c>
      <c r="E9">
        <f t="shared" si="13"/>
        <v>0.56757744299999979</v>
      </c>
      <c r="F9">
        <f t="shared" si="13"/>
        <v>0.58063790999999976</v>
      </c>
      <c r="G9">
        <f t="shared" si="13"/>
        <v>0.59456095799999975</v>
      </c>
      <c r="H9">
        <f t="shared" si="13"/>
        <v>0.59747601399999983</v>
      </c>
      <c r="I9">
        <f t="shared" si="13"/>
        <v>0.60361365999999983</v>
      </c>
      <c r="J9">
        <f t="shared" si="13"/>
        <v>0.61170646299999976</v>
      </c>
      <c r="K9">
        <f t="shared" si="13"/>
        <v>0.61634278599999981</v>
      </c>
      <c r="L9">
        <f t="shared" si="13"/>
        <v>0.62889866999999977</v>
      </c>
      <c r="M9">
        <f t="shared" si="13"/>
        <v>0.60518281299999976</v>
      </c>
      <c r="N9">
        <f t="shared" si="13"/>
        <v>0.58879061999999982</v>
      </c>
      <c r="O9">
        <f t="shared" si="13"/>
        <v>0.58528477799999978</v>
      </c>
      <c r="P9">
        <f t="shared" si="13"/>
        <v>0.58724618599999989</v>
      </c>
      <c r="Q9">
        <f t="shared" si="13"/>
        <v>0.58771920999999983</v>
      </c>
      <c r="R9">
        <f t="shared" si="13"/>
        <v>0.58360149199999978</v>
      </c>
      <c r="S9">
        <f t="shared" si="13"/>
        <v>0.58964628499999983</v>
      </c>
      <c r="T9">
        <f t="shared" si="13"/>
        <v>0.59785928199999983</v>
      </c>
      <c r="U9">
        <f t="shared" si="13"/>
        <v>0.59512977999999983</v>
      </c>
      <c r="V9">
        <f t="shared" si="13"/>
        <v>0.59790704799999983</v>
      </c>
      <c r="W9">
        <f t="shared" si="13"/>
        <v>0.64308767999999983</v>
      </c>
      <c r="X9">
        <f t="shared" si="13"/>
        <v>0.66869815999999982</v>
      </c>
      <c r="Y9">
        <f t="shared" si="13"/>
        <v>0.68965280399999984</v>
      </c>
      <c r="Z9">
        <f t="shared" si="13"/>
        <v>0.70980395699999976</v>
      </c>
      <c r="AA9">
        <f t="shared" si="13"/>
        <v>0.71287011999999983</v>
      </c>
      <c r="AB9">
        <f t="shared" si="13"/>
        <v>0.72722686199999986</v>
      </c>
      <c r="AC9">
        <f t="shared" si="13"/>
        <v>0.73483254299999978</v>
      </c>
      <c r="AD9">
        <f t="shared" si="13"/>
        <v>0.74851810999999979</v>
      </c>
      <c r="AE9">
        <f t="shared" si="13"/>
        <v>0.76067750199999973</v>
      </c>
      <c r="AF9">
        <f t="shared" si="13"/>
        <v>0.77609691399999969</v>
      </c>
      <c r="AG9">
        <f t="shared" si="13"/>
        <v>0.8029866259999997</v>
      </c>
      <c r="AH9">
        <f t="shared" si="13"/>
        <v>0.80197913199999982</v>
      </c>
      <c r="AI9">
        <f t="shared" si="13"/>
        <v>0.82405526999999967</v>
      </c>
      <c r="AJ9">
        <f t="shared" si="13"/>
        <v>0.84876932999999977</v>
      </c>
      <c r="AK9">
        <f t="shared" si="13"/>
        <v>0.85225461399999969</v>
      </c>
      <c r="AL9">
        <f t="shared" si="13"/>
        <v>0.85256064699999978</v>
      </c>
      <c r="AM9">
        <f t="shared" si="13"/>
        <v>0.86469683999999969</v>
      </c>
      <c r="AN9">
        <f t="shared" si="13"/>
        <v>0.8854220399999998</v>
      </c>
      <c r="AO9">
        <f t="shared" si="13"/>
        <v>0.90914511699999978</v>
      </c>
      <c r="AP9">
        <f t="shared" si="13"/>
        <v>0.90770637999999981</v>
      </c>
      <c r="AQ9">
        <f t="shared" si="13"/>
        <v>0.97791187399999968</v>
      </c>
      <c r="AR9">
        <f t="shared" si="13"/>
        <v>1.0098825469999997</v>
      </c>
      <c r="AS9">
        <f t="shared" si="13"/>
        <v>1.0199914969999997</v>
      </c>
      <c r="AT9">
        <f t="shared" si="13"/>
        <v>1.0314468059999997</v>
      </c>
      <c r="AU9">
        <f t="shared" si="13"/>
        <v>1.0474134749999997</v>
      </c>
      <c r="AV9">
        <f t="shared" si="13"/>
        <v>1.0710481259999995</v>
      </c>
      <c r="AW9">
        <f t="shared" si="13"/>
        <v>1.0883213299999996</v>
      </c>
      <c r="AX9">
        <f t="shared" si="13"/>
        <v>1.1048108599999997</v>
      </c>
      <c r="AY9">
        <f t="shared" si="13"/>
        <v>1.1273276269999997</v>
      </c>
      <c r="AZ9">
        <f t="shared" si="13"/>
        <v>1.1684478829999998</v>
      </c>
      <c r="BA9">
        <f t="shared" si="13"/>
        <v>1.2022055059999996</v>
      </c>
      <c r="BB9">
        <f t="shared" si="13"/>
        <v>1.2222644899999997</v>
      </c>
      <c r="BC9">
        <f t="shared" si="13"/>
        <v>1.2448549959999997</v>
      </c>
      <c r="BD9">
        <f t="shared" si="13"/>
        <v>1.2820664199999996</v>
      </c>
      <c r="BE9">
        <f t="shared" si="13"/>
        <v>1.3035367239999998</v>
      </c>
      <c r="BF9">
        <f t="shared" si="13"/>
        <v>1.3344058149999996</v>
      </c>
      <c r="BG9">
        <f t="shared" si="13"/>
        <v>1.3598330399999996</v>
      </c>
      <c r="BH9">
        <f t="shared" si="13"/>
        <v>1.4350628939999996</v>
      </c>
      <c r="BI9">
        <f t="shared" si="13"/>
        <v>1.4210880899999996</v>
      </c>
      <c r="BJ9">
        <f t="shared" si="13"/>
        <v>1.4505017049999998</v>
      </c>
      <c r="BK9">
        <f t="shared" si="13"/>
        <v>1.4582618369999996</v>
      </c>
      <c r="BL9">
        <f t="shared" si="13"/>
        <v>1.4604408899999994</v>
      </c>
      <c r="BM9">
        <f t="shared" si="13"/>
        <v>1.4789999759999997</v>
      </c>
      <c r="BN9">
        <f t="shared" si="13"/>
        <v>1.5282854439999995</v>
      </c>
      <c r="BO9">
        <f t="shared" ref="BO9:DZ9" si="14">BO7*(1-CrFF)</f>
        <v>1.4657978259999995</v>
      </c>
      <c r="BP9">
        <f t="shared" si="14"/>
        <v>1.4482366199999996</v>
      </c>
      <c r="BQ9">
        <f t="shared" si="14"/>
        <v>1.4870150499999994</v>
      </c>
      <c r="BR9">
        <f t="shared" si="14"/>
        <v>1.5137305699999997</v>
      </c>
      <c r="BS9">
        <f t="shared" si="14"/>
        <v>1.5098902899999995</v>
      </c>
      <c r="BT9">
        <f t="shared" si="14"/>
        <v>1.4136204249999995</v>
      </c>
      <c r="BU9">
        <f t="shared" si="14"/>
        <v>1.5442836149999997</v>
      </c>
      <c r="BV9">
        <f t="shared" si="14"/>
        <v>1.4857668829999995</v>
      </c>
      <c r="BW9">
        <f t="shared" si="14"/>
        <v>1.5260916659999995</v>
      </c>
      <c r="BX9">
        <f t="shared" si="14"/>
        <v>1.6078200139999996</v>
      </c>
      <c r="BY9">
        <f t="shared" si="14"/>
        <v>1.6134728559999996</v>
      </c>
      <c r="BZ9">
        <f t="shared" si="14"/>
        <v>1.6338932199999994</v>
      </c>
      <c r="CA9">
        <f t="shared" si="14"/>
        <v>1.6181687439999994</v>
      </c>
      <c r="CB9">
        <f t="shared" si="14"/>
        <v>1.6832227299999996</v>
      </c>
      <c r="CC9">
        <f t="shared" si="14"/>
        <v>1.6815520599999996</v>
      </c>
      <c r="CD9">
        <f t="shared" si="14"/>
        <v>1.7398020699999994</v>
      </c>
      <c r="CE9">
        <f t="shared" si="14"/>
        <v>1.6908067699999993</v>
      </c>
      <c r="CF9">
        <f t="shared" si="14"/>
        <v>1.6246634569999996</v>
      </c>
      <c r="CG9">
        <f t="shared" si="14"/>
        <v>1.5694744799999996</v>
      </c>
      <c r="CH9">
        <f t="shared" si="14"/>
        <v>1.6054448999999995</v>
      </c>
      <c r="CI9">
        <f t="shared" si="14"/>
        <v>1.6703977299999997</v>
      </c>
      <c r="CJ9">
        <f t="shared" si="14"/>
        <v>1.7052843899999994</v>
      </c>
      <c r="CK9">
        <f t="shared" si="14"/>
        <v>1.7804082999999997</v>
      </c>
      <c r="CL9">
        <f t="shared" si="14"/>
        <v>1.8326408199999995</v>
      </c>
      <c r="CM9">
        <f t="shared" si="14"/>
        <v>1.7870320799999995</v>
      </c>
      <c r="CN9">
        <f t="shared" si="14"/>
        <v>1.8340382699999993</v>
      </c>
      <c r="CO9">
        <f t="shared" si="14"/>
        <v>1.9374501399999995</v>
      </c>
      <c r="CP9">
        <f t="shared" si="14"/>
        <v>1.9909826399999995</v>
      </c>
      <c r="CQ9">
        <f t="shared" si="14"/>
        <v>1.9955040699999995</v>
      </c>
      <c r="CR9">
        <f t="shared" si="14"/>
        <v>2.0088610699999996</v>
      </c>
      <c r="CS9">
        <f t="shared" si="14"/>
        <v>2.0234456599999993</v>
      </c>
      <c r="CT9">
        <f t="shared" si="14"/>
        <v>1.8532922999999994</v>
      </c>
      <c r="CU9">
        <f t="shared" si="14"/>
        <v>1.9242232899999994</v>
      </c>
      <c r="CV9">
        <f t="shared" si="14"/>
        <v>2.0103377499999993</v>
      </c>
      <c r="CW9">
        <f t="shared" si="14"/>
        <v>2.0490456899999994</v>
      </c>
      <c r="CX9">
        <f t="shared" si="14"/>
        <v>1.9928366599999994</v>
      </c>
      <c r="CY9">
        <f t="shared" si="14"/>
        <v>2.2532698499999992</v>
      </c>
      <c r="CZ9">
        <f t="shared" si="14"/>
        <v>2.3524143199999994</v>
      </c>
      <c r="DA9">
        <f t="shared" si="14"/>
        <v>2.3950316999999992</v>
      </c>
      <c r="DB9">
        <f t="shared" si="14"/>
        <v>2.4501163099999994</v>
      </c>
      <c r="DC9">
        <f t="shared" si="14"/>
        <v>2.5058782699999993</v>
      </c>
      <c r="DD9">
        <f t="shared" si="14"/>
        <v>2.6675181099999992</v>
      </c>
      <c r="DE9">
        <f t="shared" si="14"/>
        <v>2.7942815499999991</v>
      </c>
      <c r="DF9">
        <f t="shared" si="14"/>
        <v>2.873657469999999</v>
      </c>
      <c r="DG9">
        <f t="shared" si="14"/>
        <v>2.9603267299999994</v>
      </c>
      <c r="DH9">
        <f t="shared" si="14"/>
        <v>3.1167134499999993</v>
      </c>
      <c r="DI9">
        <f t="shared" si="14"/>
        <v>3.0342627599999989</v>
      </c>
      <c r="DJ9">
        <f t="shared" si="14"/>
        <v>2.9810433799999991</v>
      </c>
      <c r="DK9">
        <f t="shared" si="14"/>
        <v>2.9522253199999993</v>
      </c>
      <c r="DL9">
        <f t="shared" si="14"/>
        <v>3.0110052399999989</v>
      </c>
      <c r="DM9">
        <f t="shared" si="14"/>
        <v>3.0846802099999988</v>
      </c>
      <c r="DN9">
        <f t="shared" si="14"/>
        <v>3.0744715099999995</v>
      </c>
      <c r="DO9">
        <f t="shared" si="14"/>
        <v>3.1417252399999986</v>
      </c>
      <c r="DP9">
        <f t="shared" si="14"/>
        <v>3.234212869999999</v>
      </c>
      <c r="DQ9">
        <f t="shared" si="14"/>
        <v>3.3688690999999986</v>
      </c>
      <c r="DR9">
        <f t="shared" si="14"/>
        <v>3.4669850999999992</v>
      </c>
      <c r="DS9">
        <f t="shared" si="14"/>
        <v>3.7172088299999992</v>
      </c>
      <c r="DT9">
        <f t="shared" si="14"/>
        <v>3.7715949999999991</v>
      </c>
      <c r="DU9">
        <f t="shared" si="14"/>
        <v>3.9032378299999988</v>
      </c>
      <c r="DV9">
        <f t="shared" si="14"/>
        <v>4.0359934899999983</v>
      </c>
      <c r="DW9">
        <f t="shared" si="14"/>
        <v>4.0042163699999982</v>
      </c>
      <c r="DX9">
        <f t="shared" si="14"/>
        <v>4.0291534899999988</v>
      </c>
      <c r="DY9">
        <f t="shared" si="14"/>
        <v>4.2043885899999989</v>
      </c>
      <c r="DZ9">
        <f t="shared" si="14"/>
        <v>4.2991826299999989</v>
      </c>
      <c r="EA9">
        <f t="shared" ref="EA9:GL9" si="15">EA7*(1-CrFF)</f>
        <v>4.3806595699999988</v>
      </c>
      <c r="EB9">
        <f t="shared" si="15"/>
        <v>4.4395684999999991</v>
      </c>
      <c r="EC9">
        <f t="shared" si="15"/>
        <v>4.4525164299999993</v>
      </c>
      <c r="ED9">
        <f t="shared" si="15"/>
        <v>4.4176968399999987</v>
      </c>
      <c r="EE9">
        <f t="shared" si="15"/>
        <v>4.4007218599999991</v>
      </c>
      <c r="EF9">
        <f t="shared" si="15"/>
        <v>4.5180863799999988</v>
      </c>
      <c r="EG9">
        <f t="shared" si="15"/>
        <v>4.7959351599999982</v>
      </c>
      <c r="EH9">
        <f t="shared" si="15"/>
        <v>4.8325823599999982</v>
      </c>
      <c r="EI9">
        <f t="shared" si="15"/>
        <v>4.9206025199999992</v>
      </c>
      <c r="EJ9">
        <f t="shared" si="15"/>
        <v>4.9826945199999981</v>
      </c>
      <c r="EK9">
        <f t="shared" si="15"/>
        <v>5.0958746699999988</v>
      </c>
      <c r="EL9">
        <f t="shared" si="15"/>
        <v>5.1383409999999987</v>
      </c>
      <c r="EM9">
        <f t="shared" si="15"/>
        <v>5.1981301999999987</v>
      </c>
      <c r="EN9">
        <f t="shared" si="15"/>
        <v>5.2480887999999988</v>
      </c>
      <c r="EO9">
        <f t="shared" si="15"/>
        <v>5.1728803399999981</v>
      </c>
      <c r="EP9">
        <f t="shared" si="15"/>
        <v>5.1984174799999989</v>
      </c>
      <c r="EQ9">
        <f t="shared" si="15"/>
        <v>5.3610988999999982</v>
      </c>
      <c r="ER9">
        <f t="shared" si="15"/>
        <v>5.4221618599999983</v>
      </c>
      <c r="ES9">
        <f t="shared" si="15"/>
        <v>5.6179207599999978</v>
      </c>
      <c r="ET9">
        <f t="shared" si="15"/>
        <v>5.9212188999999986</v>
      </c>
      <c r="EU9">
        <f t="shared" si="15"/>
        <v>5.6506777099999983</v>
      </c>
      <c r="EV9">
        <f t="shared" si="15"/>
        <v>5.7103014199999977</v>
      </c>
      <c r="EW9">
        <f t="shared" si="15"/>
        <v>5.7156879199999979</v>
      </c>
      <c r="EX9">
        <f t="shared" si="15"/>
        <v>5.6846269099999986</v>
      </c>
      <c r="EY9">
        <f t="shared" si="15"/>
        <v>5.8566358099999984</v>
      </c>
      <c r="EZ9">
        <f t="shared" si="15"/>
        <v>6.2016296399999975</v>
      </c>
      <c r="FA9">
        <f t="shared" si="15"/>
        <v>6.2889106999999989</v>
      </c>
      <c r="FB9">
        <f t="shared" si="15"/>
        <v>6.3713621499999977</v>
      </c>
      <c r="FC9">
        <f t="shared" si="15"/>
        <v>6.6191686999999986</v>
      </c>
      <c r="FD9">
        <f t="shared" si="15"/>
        <v>6.6487657599999981</v>
      </c>
      <c r="FE9">
        <f t="shared" si="15"/>
        <v>6.7847734599999976</v>
      </c>
      <c r="FF9">
        <f t="shared" si="15"/>
        <v>6.7835490999999974</v>
      </c>
      <c r="FG9">
        <f t="shared" si="15"/>
        <v>7.104223499999998</v>
      </c>
      <c r="FH9">
        <f t="shared" si="15"/>
        <v>7.3217734999999973</v>
      </c>
      <c r="FI9">
        <f t="shared" si="15"/>
        <v>7.4425887999999985</v>
      </c>
      <c r="FJ9">
        <f t="shared" si="15"/>
        <v>7.4033043999999979</v>
      </c>
      <c r="FK9">
        <f t="shared" si="15"/>
        <v>7.5141095499999979</v>
      </c>
      <c r="FL9">
        <f t="shared" si="15"/>
        <v>7.5847847999999978</v>
      </c>
      <c r="FM9">
        <f t="shared" si="15"/>
        <v>7.3849855499999979</v>
      </c>
      <c r="FN9">
        <f t="shared" si="15"/>
        <v>7.4763508499999984</v>
      </c>
      <c r="FO9">
        <f t="shared" si="15"/>
        <v>7.5574627999999979</v>
      </c>
      <c r="FP9">
        <f t="shared" si="15"/>
        <v>7.6680361499999981</v>
      </c>
      <c r="FQ9">
        <f t="shared" si="15"/>
        <v>7.3015542699999987</v>
      </c>
      <c r="FR9">
        <f t="shared" si="15"/>
        <v>7.640924479999998</v>
      </c>
      <c r="FS9">
        <f t="shared" si="15"/>
        <v>7.6752342999999978</v>
      </c>
      <c r="FT9">
        <f t="shared" si="15"/>
        <v>7.682840000000005</v>
      </c>
      <c r="FU9">
        <f t="shared" si="15"/>
        <v>7.7649199999999858</v>
      </c>
      <c r="FV9">
        <f t="shared" si="15"/>
        <v>7.8469999999999889</v>
      </c>
      <c r="FW9">
        <f t="shared" si="15"/>
        <v>7.9290799999999919</v>
      </c>
      <c r="FX9">
        <f t="shared" si="15"/>
        <v>8.011159999999995</v>
      </c>
      <c r="FY9">
        <f t="shared" si="15"/>
        <v>8.093239999999998</v>
      </c>
      <c r="FZ9">
        <f t="shared" si="15"/>
        <v>8.175320000000001</v>
      </c>
      <c r="GA9">
        <f t="shared" si="15"/>
        <v>8.2574000000000041</v>
      </c>
      <c r="GB9">
        <f t="shared" si="15"/>
        <v>8.3394799999999858</v>
      </c>
      <c r="GC9">
        <f t="shared" si="15"/>
        <v>8.4215599999999888</v>
      </c>
      <c r="GD9">
        <f t="shared" si="15"/>
        <v>8.5036399999999919</v>
      </c>
      <c r="GE9">
        <f t="shared" si="15"/>
        <v>8.5857199999999949</v>
      </c>
      <c r="GF9">
        <f t="shared" si="15"/>
        <v>8.667799999999998</v>
      </c>
      <c r="GG9">
        <f t="shared" si="15"/>
        <v>8.749880000000001</v>
      </c>
      <c r="GH9">
        <f t="shared" si="15"/>
        <v>8.831960000000004</v>
      </c>
      <c r="GI9">
        <f t="shared" si="15"/>
        <v>8.9140399999999858</v>
      </c>
      <c r="GJ9">
        <f t="shared" si="15"/>
        <v>8.9961199999999888</v>
      </c>
      <c r="GK9">
        <f t="shared" si="15"/>
        <v>9.0781999999999918</v>
      </c>
      <c r="GL9">
        <f t="shared" si="15"/>
        <v>9.1602799999999949</v>
      </c>
      <c r="GM9">
        <f t="shared" ref="GM9:IS9" si="16">GM7*(1-CrFF)</f>
        <v>9.2423599999999979</v>
      </c>
      <c r="GN9">
        <f t="shared" si="16"/>
        <v>9.3244400000000009</v>
      </c>
      <c r="GO9">
        <f t="shared" si="16"/>
        <v>9.406520000000004</v>
      </c>
      <c r="GP9">
        <f t="shared" si="16"/>
        <v>9.4885999999999857</v>
      </c>
      <c r="GQ9">
        <f t="shared" si="16"/>
        <v>9.5706799999999888</v>
      </c>
      <c r="GR9">
        <f t="shared" si="16"/>
        <v>9.6527599999999918</v>
      </c>
      <c r="GS9">
        <f t="shared" si="16"/>
        <v>9.7348399999999948</v>
      </c>
      <c r="GT9">
        <f t="shared" si="16"/>
        <v>9.8169199999999979</v>
      </c>
      <c r="GU9">
        <f t="shared" si="16"/>
        <v>9.8990000000000009</v>
      </c>
      <c r="GV9">
        <f t="shared" si="16"/>
        <v>9.9810800000000039</v>
      </c>
      <c r="GW9">
        <f t="shared" si="16"/>
        <v>10.063159999999986</v>
      </c>
      <c r="GX9">
        <f t="shared" si="16"/>
        <v>10.145239999999989</v>
      </c>
      <c r="GY9">
        <f t="shared" si="16"/>
        <v>10.227319999999992</v>
      </c>
      <c r="GZ9">
        <f t="shared" si="16"/>
        <v>10.309399999999995</v>
      </c>
      <c r="HA9">
        <f t="shared" si="16"/>
        <v>10.391479999999998</v>
      </c>
      <c r="HB9">
        <f t="shared" si="16"/>
        <v>10.473560000000001</v>
      </c>
      <c r="HC9">
        <f t="shared" si="16"/>
        <v>10.555640000000004</v>
      </c>
      <c r="HD9">
        <f t="shared" si="16"/>
        <v>10.637719999999986</v>
      </c>
      <c r="HE9">
        <f t="shared" si="16"/>
        <v>10.719799999999989</v>
      </c>
      <c r="HF9">
        <f t="shared" si="16"/>
        <v>10.801879999999992</v>
      </c>
      <c r="HG9">
        <f t="shared" si="16"/>
        <v>10.883959999999995</v>
      </c>
      <c r="HH9">
        <f t="shared" si="16"/>
        <v>10.966039999999998</v>
      </c>
      <c r="HI9">
        <f t="shared" si="16"/>
        <v>11.048120000000001</v>
      </c>
      <c r="HJ9">
        <f t="shared" si="16"/>
        <v>11.130200000000004</v>
      </c>
      <c r="HK9">
        <f t="shared" si="16"/>
        <v>11.212279999999986</v>
      </c>
      <c r="HL9">
        <f t="shared" si="16"/>
        <v>11.294359999999989</v>
      </c>
      <c r="HM9">
        <f t="shared" si="16"/>
        <v>11.376439999999992</v>
      </c>
      <c r="HN9">
        <f t="shared" si="16"/>
        <v>11.458519999999995</v>
      </c>
      <c r="HO9">
        <f t="shared" si="16"/>
        <v>11.540599999999998</v>
      </c>
      <c r="HP9">
        <f t="shared" si="16"/>
        <v>11.622680000000001</v>
      </c>
      <c r="HQ9">
        <f t="shared" si="16"/>
        <v>11.704760000000004</v>
      </c>
      <c r="HR9">
        <f t="shared" si="16"/>
        <v>11.786839999999986</v>
      </c>
      <c r="HS9">
        <f t="shared" si="16"/>
        <v>11.868919999999989</v>
      </c>
      <c r="HT9">
        <f t="shared" si="16"/>
        <v>11.950999999999992</v>
      </c>
      <c r="HU9">
        <f t="shared" si="16"/>
        <v>12.033079999999995</v>
      </c>
      <c r="HV9">
        <f t="shared" si="16"/>
        <v>12.115159999999998</v>
      </c>
      <c r="HW9">
        <f t="shared" si="16"/>
        <v>12.197240000000001</v>
      </c>
      <c r="HX9">
        <f t="shared" si="16"/>
        <v>12.279320000000006</v>
      </c>
      <c r="HY9">
        <f t="shared" si="16"/>
        <v>12.361399999999986</v>
      </c>
      <c r="HZ9">
        <f t="shared" si="16"/>
        <v>12.443479999999989</v>
      </c>
      <c r="IA9">
        <f t="shared" si="16"/>
        <v>12.525559999999992</v>
      </c>
      <c r="IB9">
        <f t="shared" si="16"/>
        <v>12.607639999999995</v>
      </c>
      <c r="IC9">
        <f t="shared" si="16"/>
        <v>12.689719999999998</v>
      </c>
      <c r="ID9">
        <f t="shared" si="16"/>
        <v>12.771800000000002</v>
      </c>
      <c r="IE9">
        <f t="shared" si="16"/>
        <v>12.853880000000006</v>
      </c>
      <c r="IF9">
        <f t="shared" si="16"/>
        <v>12.935959999999985</v>
      </c>
      <c r="IG9">
        <f t="shared" si="16"/>
        <v>13.018039999999989</v>
      </c>
      <c r="IH9">
        <f t="shared" si="16"/>
        <v>13.100119999999992</v>
      </c>
      <c r="II9">
        <f t="shared" si="16"/>
        <v>13.182199999999995</v>
      </c>
      <c r="IJ9">
        <f t="shared" si="16"/>
        <v>13.264279999999999</v>
      </c>
      <c r="IK9">
        <f t="shared" si="16"/>
        <v>13.346360000000002</v>
      </c>
      <c r="IL9">
        <f t="shared" si="16"/>
        <v>13.428440000000005</v>
      </c>
      <c r="IM9">
        <f t="shared" si="16"/>
        <v>13.510519999999985</v>
      </c>
      <c r="IN9">
        <f t="shared" si="16"/>
        <v>13.592599999999988</v>
      </c>
      <c r="IO9">
        <f t="shared" si="16"/>
        <v>13.674679999999992</v>
      </c>
      <c r="IP9">
        <f t="shared" si="16"/>
        <v>13.756759999999996</v>
      </c>
      <c r="IQ9">
        <f t="shared" si="16"/>
        <v>13.838839999999999</v>
      </c>
      <c r="IR9">
        <f t="shared" si="16"/>
        <v>13.920920000000002</v>
      </c>
      <c r="IS9">
        <f t="shared" si="16"/>
        <v>14.003000000000005</v>
      </c>
    </row>
    <row r="10" spans="1:253" s="2" customFormat="1" ht="16.7" customHeight="1">
      <c r="A10"/>
      <c r="B10" s="25" t="s">
        <v>113</v>
      </c>
      <c r="C10">
        <f t="shared" ref="C10:BN10" si="17">C8/C22</f>
        <v>0.29519813207547174</v>
      </c>
      <c r="D10">
        <f t="shared" si="17"/>
        <v>0.30381255094465204</v>
      </c>
      <c r="E10">
        <f t="shared" si="17"/>
        <v>0.30887592956164317</v>
      </c>
      <c r="F10">
        <f t="shared" si="17"/>
        <v>0.31512260540788273</v>
      </c>
      <c r="G10">
        <f t="shared" si="17"/>
        <v>0.32180220425056499</v>
      </c>
      <c r="H10">
        <f t="shared" si="17"/>
        <v>0.32250374601164855</v>
      </c>
      <c r="I10">
        <f t="shared" si="17"/>
        <v>0.32493627547541482</v>
      </c>
      <c r="J10">
        <f t="shared" si="17"/>
        <v>0.32840535424642359</v>
      </c>
      <c r="K10">
        <f t="shared" si="17"/>
        <v>0.33000510085152351</v>
      </c>
      <c r="L10">
        <f t="shared" si="17"/>
        <v>0.33582523297760408</v>
      </c>
      <c r="M10">
        <f t="shared" si="17"/>
        <v>0.32229730006246099</v>
      </c>
      <c r="N10">
        <f t="shared" si="17"/>
        <v>0.31128481714349493</v>
      </c>
      <c r="O10">
        <f t="shared" si="17"/>
        <v>0.30719509282970553</v>
      </c>
      <c r="P10">
        <f t="shared" si="17"/>
        <v>0.3060130317438976</v>
      </c>
      <c r="Q10">
        <f t="shared" si="17"/>
        <v>0.30407774339182991</v>
      </c>
      <c r="R10">
        <f t="shared" si="17"/>
        <v>0.2998114488160511</v>
      </c>
      <c r="S10">
        <f t="shared" si="17"/>
        <v>0.3007891656296367</v>
      </c>
      <c r="T10">
        <f t="shared" si="17"/>
        <v>0.30285156881616937</v>
      </c>
      <c r="U10">
        <f t="shared" si="17"/>
        <v>0.29938076369386174</v>
      </c>
      <c r="V10">
        <f t="shared" si="17"/>
        <v>0.29870884089390976</v>
      </c>
      <c r="W10">
        <f t="shared" si="17"/>
        <v>0.31908569832402234</v>
      </c>
      <c r="X10">
        <f t="shared" si="17"/>
        <v>0.32825150436975375</v>
      </c>
      <c r="Y10">
        <f t="shared" si="17"/>
        <v>0.33496238020370495</v>
      </c>
      <c r="Z10">
        <f t="shared" si="17"/>
        <v>0.34114681266276592</v>
      </c>
      <c r="AA10">
        <f t="shared" si="17"/>
        <v>0.33907683759539431</v>
      </c>
      <c r="AB10">
        <f t="shared" si="17"/>
        <v>0.34236463342719897</v>
      </c>
      <c r="AC10">
        <f t="shared" si="17"/>
        <v>0.34243973207844175</v>
      </c>
      <c r="AD10">
        <f t="shared" si="17"/>
        <v>0.3453181930331462</v>
      </c>
      <c r="AE10">
        <f t="shared" si="17"/>
        <v>0.34744239071740812</v>
      </c>
      <c r="AF10">
        <f t="shared" si="17"/>
        <v>0.35099919225995357</v>
      </c>
      <c r="AG10">
        <f t="shared" si="17"/>
        <v>0.3596237812795462</v>
      </c>
      <c r="AH10">
        <f t="shared" si="17"/>
        <v>0.35497359400307327</v>
      </c>
      <c r="AI10">
        <f t="shared" si="17"/>
        <v>0.36053013382319737</v>
      </c>
      <c r="AJ10">
        <f t="shared" si="17"/>
        <v>0.3671006482834186</v>
      </c>
      <c r="AK10">
        <f t="shared" si="17"/>
        <v>0.36444479968704235</v>
      </c>
      <c r="AL10">
        <f t="shared" si="17"/>
        <v>0.36050393304899825</v>
      </c>
      <c r="AM10">
        <f t="shared" si="17"/>
        <v>0.36159723382967457</v>
      </c>
      <c r="AN10">
        <f t="shared" si="17"/>
        <v>0.36621914389941018</v>
      </c>
      <c r="AO10">
        <f t="shared" si="17"/>
        <v>0.37196771367972514</v>
      </c>
      <c r="AP10">
        <f t="shared" si="17"/>
        <v>0.36740872165888128</v>
      </c>
      <c r="AQ10">
        <f t="shared" si="17"/>
        <v>0.39163858393612033</v>
      </c>
      <c r="AR10">
        <f t="shared" si="17"/>
        <v>0.39904798014626158</v>
      </c>
      <c r="AS10">
        <f t="shared" si="17"/>
        <v>0.39773752405605167</v>
      </c>
      <c r="AT10">
        <f t="shared" si="17"/>
        <v>0.39697929834698065</v>
      </c>
      <c r="AU10">
        <f t="shared" si="17"/>
        <v>0.39795456793754347</v>
      </c>
      <c r="AV10">
        <f t="shared" si="17"/>
        <v>0.4017816247085223</v>
      </c>
      <c r="AW10">
        <f t="shared" si="17"/>
        <v>0.40315644833339137</v>
      </c>
      <c r="AX10">
        <f t="shared" si="17"/>
        <v>0.40421059704950962</v>
      </c>
      <c r="AY10">
        <f t="shared" si="17"/>
        <v>0.40741727615672862</v>
      </c>
      <c r="AZ10">
        <f t="shared" si="17"/>
        <v>0.41718895294009284</v>
      </c>
      <c r="BA10">
        <f t="shared" si="17"/>
        <v>0.42413041161866943</v>
      </c>
      <c r="BB10">
        <f t="shared" si="17"/>
        <v>0.41906920620878246</v>
      </c>
      <c r="BC10">
        <f t="shared" si="17"/>
        <v>0.41512933385481854</v>
      </c>
      <c r="BD10">
        <f t="shared" si="17"/>
        <v>0.41614523983554141</v>
      </c>
      <c r="BE10">
        <f t="shared" si="17"/>
        <v>0.41213162830020778</v>
      </c>
      <c r="BF10">
        <f t="shared" si="17"/>
        <v>0.41121748482000875</v>
      </c>
      <c r="BG10">
        <f t="shared" si="17"/>
        <v>0.4087128426395939</v>
      </c>
      <c r="BH10">
        <f t="shared" si="17"/>
        <v>0.42093709274803914</v>
      </c>
      <c r="BI10">
        <f t="shared" si="17"/>
        <v>0.4070359385917765</v>
      </c>
      <c r="BJ10">
        <f t="shared" si="17"/>
        <v>0.40591557010634116</v>
      </c>
      <c r="BK10">
        <f t="shared" si="17"/>
        <v>0.39892200096252567</v>
      </c>
      <c r="BL10">
        <f t="shared" si="17"/>
        <v>0.39367014068477135</v>
      </c>
      <c r="BM10">
        <f t="shared" si="17"/>
        <v>0.39292144475602914</v>
      </c>
      <c r="BN10">
        <f t="shared" si="17"/>
        <v>0.40024094087293061</v>
      </c>
      <c r="BO10">
        <f t="shared" ref="BO10:DZ10" si="18">BO8/BO22</f>
        <v>0.37849349327680193</v>
      </c>
      <c r="BP10">
        <f t="shared" si="18"/>
        <v>0.36878782546366817</v>
      </c>
      <c r="BQ10">
        <f t="shared" si="18"/>
        <v>0.37349790549696582</v>
      </c>
      <c r="BR10">
        <f t="shared" si="18"/>
        <v>0.37509212299107803</v>
      </c>
      <c r="BS10">
        <f t="shared" si="18"/>
        <v>0.36917301617343429</v>
      </c>
      <c r="BT10">
        <f t="shared" si="18"/>
        <v>0.34110582000849027</v>
      </c>
      <c r="BU10">
        <f t="shared" si="18"/>
        <v>0.3678152346499805</v>
      </c>
      <c r="BV10">
        <f t="shared" si="18"/>
        <v>0.35034092473879552</v>
      </c>
      <c r="BW10">
        <f t="shared" si="18"/>
        <v>0.35628845666031422</v>
      </c>
      <c r="BX10">
        <f t="shared" si="18"/>
        <v>0.3716909829673935</v>
      </c>
      <c r="BY10">
        <f t="shared" si="18"/>
        <v>0.36937833850648166</v>
      </c>
      <c r="BZ10">
        <f t="shared" si="18"/>
        <v>0.37045843797367373</v>
      </c>
      <c r="CA10">
        <f t="shared" si="18"/>
        <v>0.3634007362299298</v>
      </c>
      <c r="CB10">
        <f t="shared" si="18"/>
        <v>0.37444592541184213</v>
      </c>
      <c r="CC10">
        <f t="shared" si="18"/>
        <v>0.37058000372196903</v>
      </c>
      <c r="CD10">
        <f t="shared" si="18"/>
        <v>0.37986873082615902</v>
      </c>
      <c r="CE10">
        <f t="shared" si="18"/>
        <v>0.36578586369633609</v>
      </c>
      <c r="CF10">
        <f t="shared" si="18"/>
        <v>0.34684745570634484</v>
      </c>
      <c r="CG10">
        <f t="shared" si="18"/>
        <v>0.33023267039939458</v>
      </c>
      <c r="CH10">
        <f t="shared" si="18"/>
        <v>0.33299844794870825</v>
      </c>
      <c r="CI10">
        <f t="shared" si="18"/>
        <v>0.34161388953739391</v>
      </c>
      <c r="CJ10">
        <f t="shared" si="18"/>
        <v>0.34392727903028258</v>
      </c>
      <c r="CK10">
        <f t="shared" si="18"/>
        <v>0.35418209736041195</v>
      </c>
      <c r="CL10">
        <f t="shared" si="18"/>
        <v>0.35966841407460837</v>
      </c>
      <c r="CM10">
        <f t="shared" si="18"/>
        <v>0.34606194527862882</v>
      </c>
      <c r="CN10">
        <f t="shared" si="18"/>
        <v>0.35051206444478761</v>
      </c>
      <c r="CO10">
        <f t="shared" si="18"/>
        <v>0.36979118284383961</v>
      </c>
      <c r="CP10">
        <f t="shared" si="18"/>
        <v>0.37119574920297566</v>
      </c>
      <c r="CQ10">
        <f t="shared" si="18"/>
        <v>0.36360620474769839</v>
      </c>
      <c r="CR10">
        <f t="shared" si="18"/>
        <v>0.35792735080599652</v>
      </c>
      <c r="CS10">
        <f t="shared" si="18"/>
        <v>0.35270874589078066</v>
      </c>
      <c r="CT10">
        <f t="shared" si="18"/>
        <v>0.31619320460230121</v>
      </c>
      <c r="CU10">
        <f t="shared" si="18"/>
        <v>0.32147237261832923</v>
      </c>
      <c r="CV10">
        <f t="shared" si="18"/>
        <v>0.32902158890667654</v>
      </c>
      <c r="CW10">
        <f t="shared" si="18"/>
        <v>0.32866558220208902</v>
      </c>
      <c r="CX10">
        <f t="shared" si="18"/>
        <v>0.31339670806788972</v>
      </c>
      <c r="CY10">
        <f t="shared" si="18"/>
        <v>0.34755400521002938</v>
      </c>
      <c r="CZ10">
        <f t="shared" si="18"/>
        <v>0.34743387966783423</v>
      </c>
      <c r="DA10">
        <f t="shared" si="18"/>
        <v>0.33931509211995536</v>
      </c>
      <c r="DB10">
        <f t="shared" si="18"/>
        <v>0.33352915768600744</v>
      </c>
      <c r="DC10">
        <f t="shared" si="18"/>
        <v>0.32826793543391303</v>
      </c>
      <c r="DD10">
        <f t="shared" si="18"/>
        <v>0.33675508639452767</v>
      </c>
      <c r="DE10">
        <f t="shared" si="18"/>
        <v>0.34039889157494091</v>
      </c>
      <c r="DF10">
        <f t="shared" si="18"/>
        <v>0.33821867913433118</v>
      </c>
      <c r="DG10">
        <f t="shared" si="18"/>
        <v>0.33701152724592637</v>
      </c>
      <c r="DH10">
        <f t="shared" si="18"/>
        <v>0.34356611435619377</v>
      </c>
      <c r="DI10">
        <f t="shared" si="18"/>
        <v>0.32419902857142863</v>
      </c>
      <c r="DJ10">
        <f t="shared" si="18"/>
        <v>0.30364979149655091</v>
      </c>
      <c r="DK10">
        <f t="shared" si="18"/>
        <v>0.28730756760315168</v>
      </c>
      <c r="DL10">
        <f t="shared" si="18"/>
        <v>0.28052142662380836</v>
      </c>
      <c r="DM10">
        <f t="shared" si="18"/>
        <v>0.27562174385200022</v>
      </c>
      <c r="DN10">
        <f t="shared" si="18"/>
        <v>0.26390698796866496</v>
      </c>
      <c r="DO10">
        <f t="shared" si="18"/>
        <v>0.25815216445926242</v>
      </c>
      <c r="DP10">
        <f t="shared" si="18"/>
        <v>0.25756103830625027</v>
      </c>
      <c r="DQ10">
        <f t="shared" si="18"/>
        <v>0.25541867611990643</v>
      </c>
      <c r="DR10">
        <f t="shared" si="18"/>
        <v>0.24831111445034548</v>
      </c>
      <c r="DS10">
        <f t="shared" si="18"/>
        <v>0.25221290482012987</v>
      </c>
      <c r="DT10">
        <f t="shared" si="18"/>
        <v>0.24771057343147909</v>
      </c>
      <c r="DU10">
        <f t="shared" si="18"/>
        <v>0.24496290742058413</v>
      </c>
      <c r="DV10">
        <f t="shared" si="18"/>
        <v>0.2409619525334564</v>
      </c>
      <c r="DW10">
        <f t="shared" si="18"/>
        <v>0.2395596432497781</v>
      </c>
      <c r="DX10">
        <f t="shared" si="18"/>
        <v>0.24047470744297392</v>
      </c>
      <c r="DY10">
        <f t="shared" si="18"/>
        <v>0.23930017068216827</v>
      </c>
      <c r="DZ10">
        <f t="shared" si="18"/>
        <v>0.23782550339922573</v>
      </c>
      <c r="EA10">
        <f t="shared" ref="EA10:GL10" si="19">EA8/EA22</f>
        <v>0.23528237527248413</v>
      </c>
      <c r="EB10">
        <f t="shared" si="19"/>
        <v>0.23182437422067687</v>
      </c>
      <c r="EC10">
        <f t="shared" si="19"/>
        <v>0.23518830610915326</v>
      </c>
      <c r="ED10">
        <f t="shared" si="19"/>
        <v>0.23545992896410042</v>
      </c>
      <c r="EE10">
        <f t="shared" si="19"/>
        <v>0.23632500605881104</v>
      </c>
      <c r="EF10">
        <f t="shared" si="19"/>
        <v>0.24009246596273953</v>
      </c>
      <c r="EG10">
        <f t="shared" si="19"/>
        <v>0.24626618605569098</v>
      </c>
      <c r="EH10">
        <f t="shared" si="19"/>
        <v>0.24365372027937818</v>
      </c>
      <c r="EI10">
        <f t="shared" si="19"/>
        <v>0.24352558385427481</v>
      </c>
      <c r="EJ10">
        <f t="shared" si="19"/>
        <v>0.23901334215376696</v>
      </c>
      <c r="EK10">
        <f t="shared" si="19"/>
        <v>0.23698769388123603</v>
      </c>
      <c r="EL10">
        <f t="shared" si="19"/>
        <v>0.23448530145143426</v>
      </c>
      <c r="EM10">
        <f t="shared" si="19"/>
        <v>0.23519170105704762</v>
      </c>
      <c r="EN10">
        <f t="shared" si="19"/>
        <v>0.23629950555108745</v>
      </c>
      <c r="EO10">
        <f t="shared" si="19"/>
        <v>0.23138380099620759</v>
      </c>
      <c r="EP10">
        <f t="shared" si="19"/>
        <v>0.2318037430485424</v>
      </c>
      <c r="EQ10">
        <f t="shared" si="19"/>
        <v>0.23609705325487068</v>
      </c>
      <c r="ER10">
        <f t="shared" si="19"/>
        <v>0.23484662801746053</v>
      </c>
      <c r="ES10">
        <f t="shared" si="19"/>
        <v>0.23682693899390006</v>
      </c>
      <c r="ET10">
        <f t="shared" si="19"/>
        <v>0.24700718249292564</v>
      </c>
      <c r="EU10">
        <f t="shared" si="19"/>
        <v>0.23447197431399375</v>
      </c>
      <c r="EV10">
        <f t="shared" si="19"/>
        <v>0.23322309546989781</v>
      </c>
      <c r="EW10">
        <f t="shared" si="19"/>
        <v>0.22761790795759615</v>
      </c>
      <c r="EX10">
        <f t="shared" si="19"/>
        <v>0.22402159455926729</v>
      </c>
      <c r="EY10">
        <f t="shared" si="19"/>
        <v>0.22643226445857867</v>
      </c>
      <c r="EZ10">
        <f t="shared" si="19"/>
        <v>0.23127371154249413</v>
      </c>
      <c r="FA10">
        <f t="shared" si="19"/>
        <v>0.22501129019054988</v>
      </c>
      <c r="FB10">
        <f t="shared" si="19"/>
        <v>0.2209995090901575</v>
      </c>
      <c r="FC10">
        <f t="shared" si="19"/>
        <v>0.22397296365188565</v>
      </c>
      <c r="FD10">
        <f t="shared" si="19"/>
        <v>0.21824640826366934</v>
      </c>
      <c r="FE10">
        <f t="shared" si="19"/>
        <v>0.22112489043347494</v>
      </c>
      <c r="FF10">
        <f t="shared" si="19"/>
        <v>0.22501806870329585</v>
      </c>
      <c r="FG10">
        <f t="shared" si="19"/>
        <v>0.22601894609829604</v>
      </c>
      <c r="FH10">
        <f t="shared" si="19"/>
        <v>0.22788508166743279</v>
      </c>
      <c r="FI10">
        <f t="shared" si="19"/>
        <v>0.22887977553612412</v>
      </c>
      <c r="FJ10">
        <f t="shared" si="19"/>
        <v>0.22506093323959261</v>
      </c>
      <c r="FK10">
        <f t="shared" si="19"/>
        <v>0.22726535981760723</v>
      </c>
      <c r="FL10">
        <f t="shared" si="19"/>
        <v>0.2286439482353326</v>
      </c>
      <c r="FM10">
        <f t="shared" si="19"/>
        <v>0.22158965895499844</v>
      </c>
      <c r="FN10">
        <f t="shared" si="19"/>
        <v>0.22017629170607381</v>
      </c>
      <c r="FO10">
        <f t="shared" si="19"/>
        <v>0.21791955340943875</v>
      </c>
      <c r="FP10">
        <f t="shared" si="19"/>
        <v>0.22008881148602649</v>
      </c>
      <c r="FQ10">
        <f t="shared" si="19"/>
        <v>0.21930517416628334</v>
      </c>
      <c r="FR10">
        <f t="shared" si="19"/>
        <v>0.21919193882753688</v>
      </c>
      <c r="FS10">
        <f t="shared" si="19"/>
        <v>0.21743221934883528</v>
      </c>
      <c r="FT10">
        <f t="shared" si="19"/>
        <v>0.21455070970831033</v>
      </c>
      <c r="FU10">
        <f t="shared" si="19"/>
        <v>0.21490901300370668</v>
      </c>
      <c r="FV10">
        <f t="shared" si="19"/>
        <v>0.21477617450203024</v>
      </c>
      <c r="FW10">
        <f t="shared" si="19"/>
        <v>0.21464624528517531</v>
      </c>
      <c r="FX10">
        <f t="shared" si="19"/>
        <v>0.21451913081438256</v>
      </c>
      <c r="FY10">
        <f t="shared" si="19"/>
        <v>0.21439474060311567</v>
      </c>
      <c r="FZ10">
        <f t="shared" si="19"/>
        <v>0.21427298800225031</v>
      </c>
      <c r="GA10">
        <f t="shared" si="19"/>
        <v>0.21415378999878354</v>
      </c>
      <c r="GB10">
        <f t="shared" si="19"/>
        <v>0.21403706702708206</v>
      </c>
      <c r="GC10">
        <f t="shared" si="19"/>
        <v>0.21392274279177004</v>
      </c>
      <c r="GD10">
        <f t="shared" si="19"/>
        <v>0.21381074410141926</v>
      </c>
      <c r="GE10">
        <f t="shared" si="19"/>
        <v>0.21370100071229226</v>
      </c>
      <c r="GF10">
        <f t="shared" si="19"/>
        <v>0.21359344518142809</v>
      </c>
      <c r="GG10">
        <f t="shared" si="19"/>
        <v>0.21348801272842788</v>
      </c>
      <c r="GH10">
        <f t="shared" si="19"/>
        <v>0.21338464110534644</v>
      </c>
      <c r="GI10">
        <f t="shared" si="19"/>
        <v>0.21328327047413773</v>
      </c>
      <c r="GJ10">
        <f t="shared" si="19"/>
        <v>0.21318384329115242</v>
      </c>
      <c r="GK10">
        <f t="shared" si="19"/>
        <v>0.21308630419821051</v>
      </c>
      <c r="GL10">
        <f t="shared" si="19"/>
        <v>0.21299059991982522</v>
      </c>
      <c r="GM10">
        <f t="shared" ref="GM10:IS10" si="20">GM8/GM22</f>
        <v>0.21289667916617142</v>
      </c>
      <c r="GN10">
        <f t="shared" si="20"/>
        <v>0.21280449254142847</v>
      </c>
      <c r="GO10">
        <f t="shared" si="20"/>
        <v>0.21271399245715397</v>
      </c>
      <c r="GP10">
        <f t="shared" si="20"/>
        <v>0.2126251330503684</v>
      </c>
      <c r="GQ10">
        <f t="shared" si="20"/>
        <v>0.21253787010605696</v>
      </c>
      <c r="GR10">
        <f t="shared" si="20"/>
        <v>0.21245216098380706</v>
      </c>
      <c r="GS10">
        <f t="shared" si="20"/>
        <v>0.21236796454833415</v>
      </c>
      <c r="GT10">
        <f t="shared" si="20"/>
        <v>0.21228524110365193</v>
      </c>
      <c r="GU10">
        <f t="shared" si="20"/>
        <v>0.21220395233066841</v>
      </c>
      <c r="GV10">
        <f t="shared" si="20"/>
        <v>0.21212406122799993</v>
      </c>
      <c r="GW10">
        <f t="shared" si="20"/>
        <v>0.21204553205581267</v>
      </c>
      <c r="GX10">
        <f t="shared" si="20"/>
        <v>0.21196833028251319</v>
      </c>
      <c r="GY10">
        <f t="shared" si="20"/>
        <v>0.211892422534116</v>
      </c>
      <c r="GZ10">
        <f t="shared" si="20"/>
        <v>0.21181777654614023</v>
      </c>
      <c r="HA10">
        <f t="shared" si="20"/>
        <v>0.21174436111788247</v>
      </c>
      <c r="HB10">
        <f t="shared" si="20"/>
        <v>0.21167214606893392</v>
      </c>
      <c r="HC10">
        <f t="shared" si="20"/>
        <v>0.21160110219781272</v>
      </c>
      <c r="HD10">
        <f t="shared" si="20"/>
        <v>0.21153120124259217</v>
      </c>
      <c r="HE10">
        <f t="shared" si="20"/>
        <v>0.21146241584341657</v>
      </c>
      <c r="HF10">
        <f t="shared" si="20"/>
        <v>0.21139471950679281</v>
      </c>
      <c r="HG10">
        <f t="shared" si="20"/>
        <v>0.2113280865715691</v>
      </c>
      <c r="HH10">
        <f t="shared" si="20"/>
        <v>0.2112624921765027</v>
      </c>
      <c r="HI10">
        <f t="shared" si="20"/>
        <v>0.21119791222933204</v>
      </c>
      <c r="HJ10">
        <f t="shared" si="20"/>
        <v>0.21113432337727367</v>
      </c>
      <c r="HK10">
        <f t="shared" si="20"/>
        <v>0.21107170297886607</v>
      </c>
      <c r="HL10">
        <f t="shared" si="20"/>
        <v>0.21101002907709251</v>
      </c>
      <c r="HM10">
        <f t="shared" si="20"/>
        <v>0.2109492803737098</v>
      </c>
      <c r="HN10">
        <f t="shared" si="20"/>
        <v>0.2108894362047268</v>
      </c>
      <c r="HO10">
        <f t="shared" si="20"/>
        <v>0.21083047651696954</v>
      </c>
      <c r="HP10">
        <f t="shared" si="20"/>
        <v>0.2107723818456769</v>
      </c>
      <c r="HQ10">
        <f t="shared" si="20"/>
        <v>0.21071513329307601</v>
      </c>
      <c r="HR10">
        <f t="shared" si="20"/>
        <v>0.21065871250788659</v>
      </c>
      <c r="HS10">
        <f t="shared" si="20"/>
        <v>0.21060310166570922</v>
      </c>
      <c r="HT10">
        <f t="shared" si="20"/>
        <v>0.21054828345024945</v>
      </c>
      <c r="HU10">
        <f t="shared" si="20"/>
        <v>0.21049424103534162</v>
      </c>
      <c r="HV10">
        <f t="shared" si="20"/>
        <v>0.21044095806772975</v>
      </c>
      <c r="HW10">
        <f t="shared" si="20"/>
        <v>0.21038841865056898</v>
      </c>
      <c r="HX10">
        <f t="shared" si="20"/>
        <v>0.21033660732761325</v>
      </c>
      <c r="HY10">
        <f t="shared" si="20"/>
        <v>0.21028550906805515</v>
      </c>
      <c r="HZ10">
        <f t="shared" si="20"/>
        <v>0.21023510925198988</v>
      </c>
      <c r="IA10">
        <f t="shared" si="20"/>
        <v>0.21018539365646668</v>
      </c>
      <c r="IB10">
        <f t="shared" si="20"/>
        <v>0.2101363484421091</v>
      </c>
      <c r="IC10">
        <f t="shared" si="20"/>
        <v>0.21008796014027034</v>
      </c>
      <c r="ID10">
        <f t="shared" si="20"/>
        <v>0.21004021564070183</v>
      </c>
      <c r="IE10">
        <f t="shared" si="20"/>
        <v>0.20999310217971137</v>
      </c>
      <c r="IF10">
        <f t="shared" si="20"/>
        <v>0.20994660732878637</v>
      </c>
      <c r="IG10">
        <f t="shared" si="20"/>
        <v>0.20990071898366491</v>
      </c>
      <c r="IH10">
        <f t="shared" si="20"/>
        <v>0.2098554253538274</v>
      </c>
      <c r="II10">
        <f t="shared" si="20"/>
        <v>0.20981071495239872</v>
      </c>
      <c r="IJ10">
        <f t="shared" si="20"/>
        <v>0.20976657658643538</v>
      </c>
      <c r="IK10">
        <f t="shared" si="20"/>
        <v>0.2097229993475834</v>
      </c>
      <c r="IL10">
        <f t="shared" si="20"/>
        <v>0.20967997260309107</v>
      </c>
      <c r="IM10">
        <f t="shared" si="20"/>
        <v>0.20963748598715906</v>
      </c>
      <c r="IN10">
        <f t="shared" si="20"/>
        <v>0.20959552939261583</v>
      </c>
      <c r="IO10">
        <f t="shared" si="20"/>
        <v>0.20955409296290034</v>
      </c>
      <c r="IP10">
        <f t="shared" si="20"/>
        <v>0.20951316708434334</v>
      </c>
      <c r="IQ10">
        <f t="shared" si="20"/>
        <v>0.20947274237873084</v>
      </c>
      <c r="IR10">
        <f t="shared" si="20"/>
        <v>0.20943280969613995</v>
      </c>
      <c r="IS10">
        <f t="shared" si="20"/>
        <v>0.20939336010803428</v>
      </c>
    </row>
    <row r="11" spans="1:253" ht="16.7" customHeight="1">
      <c r="B11" s="18" t="s">
        <v>114</v>
      </c>
      <c r="C11">
        <f t="shared" ref="C11:AH11" si="21">C5/C4</f>
        <v>3.2746029118976422E-2</v>
      </c>
      <c r="D11">
        <f t="shared" si="21"/>
        <v>3.2591360644488747E-2</v>
      </c>
      <c r="E11">
        <f t="shared" si="21"/>
        <v>3.266711227609042E-2</v>
      </c>
      <c r="F11">
        <f t="shared" si="21"/>
        <v>3.2627974687501553E-2</v>
      </c>
      <c r="G11">
        <f t="shared" si="21"/>
        <v>3.2494588133227906E-2</v>
      </c>
      <c r="H11">
        <f t="shared" si="21"/>
        <v>3.2784548168311847E-2</v>
      </c>
      <c r="I11">
        <f t="shared" si="21"/>
        <v>3.2892600461682998E-2</v>
      </c>
      <c r="J11">
        <f t="shared" si="21"/>
        <v>3.2896615077794573E-2</v>
      </c>
      <c r="K11">
        <f t="shared" si="21"/>
        <v>3.2973725581284023E-2</v>
      </c>
      <c r="L11">
        <f t="shared" si="21"/>
        <v>3.2675723708724042E-2</v>
      </c>
      <c r="M11">
        <f t="shared" si="21"/>
        <v>3.363128225627536E-2</v>
      </c>
      <c r="N11">
        <f t="shared" si="21"/>
        <v>3.4316943671827083E-2</v>
      </c>
      <c r="O11">
        <f t="shared" si="21"/>
        <v>3.4509125971338671E-2</v>
      </c>
      <c r="P11">
        <f t="shared" si="21"/>
        <v>3.4440470407731592E-2</v>
      </c>
      <c r="Q11">
        <f t="shared" si="21"/>
        <v>3.4430109959259526E-2</v>
      </c>
      <c r="R11">
        <f t="shared" si="21"/>
        <v>3.4603776543108471E-2</v>
      </c>
      <c r="S11">
        <f t="shared" si="21"/>
        <v>3.4374114911659967E-2</v>
      </c>
      <c r="T11">
        <f t="shared" si="21"/>
        <v>3.4085296872093232E-2</v>
      </c>
      <c r="U11">
        <f t="shared" si="21"/>
        <v>3.4233015290527559E-2</v>
      </c>
      <c r="V11">
        <f t="shared" si="21"/>
        <v>3.4154346300990707E-2</v>
      </c>
      <c r="W11">
        <f t="shared" si="21"/>
        <v>3.2573554039195138E-2</v>
      </c>
      <c r="X11">
        <f t="shared" si="21"/>
        <v>3.20792215738466E-2</v>
      </c>
      <c r="Y11">
        <f t="shared" si="21"/>
        <v>3.2306812263578691E-2</v>
      </c>
      <c r="Z11">
        <f t="shared" si="21"/>
        <v>3.3001388793401434E-2</v>
      </c>
      <c r="AA11">
        <f t="shared" si="21"/>
        <v>3.4589414377088366E-2</v>
      </c>
      <c r="AB11">
        <f t="shared" si="21"/>
        <v>3.5860637991303485E-2</v>
      </c>
      <c r="AC11">
        <f t="shared" si="21"/>
        <v>3.7398008294084975E-2</v>
      </c>
      <c r="AD11">
        <f t="shared" si="21"/>
        <v>3.8592582857093181E-2</v>
      </c>
      <c r="AE11">
        <f t="shared" si="21"/>
        <v>3.9609715757192597E-2</v>
      </c>
      <c r="AF11">
        <f t="shared" si="21"/>
        <v>4.012307036385656E-2</v>
      </c>
      <c r="AG11">
        <f t="shared" si="21"/>
        <v>3.9744249550922296E-2</v>
      </c>
      <c r="AH11">
        <f t="shared" si="21"/>
        <v>4.0087631540742664E-2</v>
      </c>
      <c r="AI11">
        <f t="shared" ref="AI11:BN11" si="22">AI5/AI4</f>
        <v>3.9570364367408642E-2</v>
      </c>
      <c r="AJ11">
        <f t="shared" si="22"/>
        <v>3.8932968647730916E-2</v>
      </c>
      <c r="AK11">
        <f t="shared" si="22"/>
        <v>3.9012262782926674E-2</v>
      </c>
      <c r="AL11">
        <f t="shared" si="22"/>
        <v>3.9171600200434697E-2</v>
      </c>
      <c r="AM11">
        <f t="shared" si="22"/>
        <v>3.8931114560392513E-2</v>
      </c>
      <c r="AN11">
        <f t="shared" si="22"/>
        <v>3.8398400831750702E-2</v>
      </c>
      <c r="AO11">
        <f t="shared" si="22"/>
        <v>3.7771044028409514E-2</v>
      </c>
      <c r="AP11">
        <f t="shared" si="22"/>
        <v>3.7996626495492888E-2</v>
      </c>
      <c r="AQ11">
        <f t="shared" si="22"/>
        <v>3.724374172611903E-2</v>
      </c>
      <c r="AR11">
        <f t="shared" si="22"/>
        <v>3.669656194539897E-2</v>
      </c>
      <c r="AS11">
        <f t="shared" si="22"/>
        <v>3.6787918366164629E-2</v>
      </c>
      <c r="AT11">
        <f t="shared" si="22"/>
        <v>3.6881273099183466E-2</v>
      </c>
      <c r="AU11">
        <f t="shared" si="22"/>
        <v>3.6803001024389333E-2</v>
      </c>
      <c r="AV11">
        <f t="shared" si="22"/>
        <v>3.6518897584774397E-2</v>
      </c>
      <c r="AW11">
        <f t="shared" si="22"/>
        <v>3.6424692544862351E-2</v>
      </c>
      <c r="AX11">
        <f t="shared" si="22"/>
        <v>3.6319967632752817E-2</v>
      </c>
      <c r="AY11">
        <f t="shared" si="22"/>
        <v>3.6055167644486179E-2</v>
      </c>
      <c r="AZ11">
        <f t="shared" si="22"/>
        <v>3.532094841557526E-2</v>
      </c>
      <c r="BA11">
        <f t="shared" si="22"/>
        <v>3.4782365413151155E-2</v>
      </c>
      <c r="BB11">
        <f t="shared" si="22"/>
        <v>3.4591812079373889E-2</v>
      </c>
      <c r="BC11">
        <f t="shared" si="22"/>
        <v>3.44165541613436E-2</v>
      </c>
      <c r="BD11">
        <f t="shared" si="22"/>
        <v>3.3927605046283629E-2</v>
      </c>
      <c r="BE11">
        <f t="shared" si="22"/>
        <v>3.3862834454231293E-2</v>
      </c>
      <c r="BF11">
        <f t="shared" si="22"/>
        <v>3.3600576867749213E-2</v>
      </c>
      <c r="BG11">
        <f t="shared" si="22"/>
        <v>3.3431181588745751E-2</v>
      </c>
      <c r="BH11">
        <f t="shared" si="22"/>
        <v>3.2329365211322715E-2</v>
      </c>
      <c r="BI11">
        <f t="shared" si="22"/>
        <v>3.2951779846869478E-2</v>
      </c>
      <c r="BJ11">
        <f t="shared" si="22"/>
        <v>3.2704463566353939E-2</v>
      </c>
      <c r="BK11">
        <f t="shared" si="22"/>
        <v>3.2801506066051374E-2</v>
      </c>
      <c r="BL11">
        <f t="shared" si="22"/>
        <v>3.3059419234561911E-2</v>
      </c>
      <c r="BM11">
        <f t="shared" si="22"/>
        <v>3.314928169454557E-2</v>
      </c>
      <c r="BN11">
        <f t="shared" si="22"/>
        <v>3.2767840239594323E-2</v>
      </c>
      <c r="BO11">
        <f t="shared" ref="BO11:CT11" si="23">BO5/BO4</f>
        <v>3.4539323787699652E-2</v>
      </c>
      <c r="BP11">
        <f t="shared" si="23"/>
        <v>3.5507660273669771E-2</v>
      </c>
      <c r="BQ11">
        <f t="shared" si="23"/>
        <v>3.5361514644384598E-2</v>
      </c>
      <c r="BR11">
        <f t="shared" si="23"/>
        <v>3.5458600741987062E-2</v>
      </c>
      <c r="BS11">
        <f t="shared" si="23"/>
        <v>3.6188869086175308E-2</v>
      </c>
      <c r="BT11">
        <f t="shared" si="23"/>
        <v>3.8719657643813021E-2</v>
      </c>
      <c r="BU11">
        <f t="shared" si="23"/>
        <v>3.6520919970549584E-2</v>
      </c>
      <c r="BV11">
        <f t="shared" si="23"/>
        <v>3.8212425421429039E-2</v>
      </c>
      <c r="BW11">
        <f t="shared" si="23"/>
        <v>3.7782876992973495E-2</v>
      </c>
      <c r="BX11">
        <f t="shared" si="23"/>
        <v>3.6577059889517691E-2</v>
      </c>
      <c r="BY11">
        <f t="shared" si="23"/>
        <v>3.6892457757050398E-2</v>
      </c>
      <c r="BZ11">
        <f t="shared" si="23"/>
        <v>3.6962644077932837E-2</v>
      </c>
      <c r="CA11">
        <f t="shared" si="23"/>
        <v>3.7675329285380074E-2</v>
      </c>
      <c r="CB11">
        <f t="shared" si="23"/>
        <v>3.6776331847826686E-2</v>
      </c>
      <c r="CC11">
        <f t="shared" si="23"/>
        <v>3.712634190374451E-2</v>
      </c>
      <c r="CD11">
        <f t="shared" si="23"/>
        <v>3.6324487320483656E-2</v>
      </c>
      <c r="CE11">
        <f t="shared" si="23"/>
        <v>3.7336529314403434E-2</v>
      </c>
      <c r="CF11">
        <f t="shared" si="23"/>
        <v>3.8698709154895906E-2</v>
      </c>
      <c r="CG11">
        <f t="shared" si="23"/>
        <v>3.9904224590411229E-2</v>
      </c>
      <c r="CH11">
        <f t="shared" si="23"/>
        <v>3.9302439643937676E-2</v>
      </c>
      <c r="CI11">
        <f t="shared" si="23"/>
        <v>3.8172401313629346E-2</v>
      </c>
      <c r="CJ11">
        <f t="shared" si="23"/>
        <v>3.7664099762418309E-2</v>
      </c>
      <c r="CK11">
        <f t="shared" si="23"/>
        <v>3.6496692681366197E-2</v>
      </c>
      <c r="CL11">
        <f t="shared" si="23"/>
        <v>3.5815575069803665E-2</v>
      </c>
      <c r="CM11">
        <f t="shared" si="23"/>
        <v>3.6772464418391104E-2</v>
      </c>
      <c r="CN11">
        <f t="shared" si="23"/>
        <v>3.626242977075738E-2</v>
      </c>
      <c r="CO11">
        <f t="shared" si="23"/>
        <v>3.502979593500026E-2</v>
      </c>
      <c r="CP11">
        <f t="shared" si="23"/>
        <v>3.5417511464159723E-2</v>
      </c>
      <c r="CQ11">
        <f t="shared" si="23"/>
        <v>3.7887576078305125E-2</v>
      </c>
      <c r="CR11">
        <f t="shared" si="23"/>
        <v>4.1173843219516115E-2</v>
      </c>
      <c r="CS11">
        <f t="shared" si="23"/>
        <v>4.5125572907103298E-2</v>
      </c>
      <c r="CT11">
        <f t="shared" si="23"/>
        <v>5.3139364941830844E-2</v>
      </c>
      <c r="CU11">
        <f t="shared" ref="CU11:DZ11" si="24">CU5/CU4</f>
        <v>5.6182643339447773E-2</v>
      </c>
      <c r="CV11">
        <f t="shared" si="24"/>
        <v>5.8376989849843727E-2</v>
      </c>
      <c r="CW11">
        <f t="shared" si="24"/>
        <v>6.1077305077069696E-2</v>
      </c>
      <c r="CX11">
        <f t="shared" si="24"/>
        <v>6.4959021679066836E-2</v>
      </c>
      <c r="CY11">
        <f t="shared" si="24"/>
        <v>6.075033689682828E-2</v>
      </c>
      <c r="CZ11">
        <f t="shared" si="24"/>
        <v>5.9389723203340725E-2</v>
      </c>
      <c r="DA11">
        <f t="shared" si="24"/>
        <v>5.9303572522191074E-2</v>
      </c>
      <c r="DB11">
        <f t="shared" si="24"/>
        <v>5.902651211609139E-2</v>
      </c>
      <c r="DC11">
        <f t="shared" si="24"/>
        <v>5.8778344688767033E-2</v>
      </c>
      <c r="DD11">
        <f t="shared" si="24"/>
        <v>5.6649385817980215E-2</v>
      </c>
      <c r="DE11">
        <f t="shared" si="24"/>
        <v>5.547351586045287E-2</v>
      </c>
      <c r="DF11">
        <f t="shared" si="24"/>
        <v>5.5118487926409845E-2</v>
      </c>
      <c r="DG11">
        <f t="shared" si="24"/>
        <v>5.4854592004814053E-2</v>
      </c>
      <c r="DH11">
        <f t="shared" si="24"/>
        <v>5.3523048954828401E-2</v>
      </c>
      <c r="DI11">
        <f t="shared" si="24"/>
        <v>5.5498656544025506E-2</v>
      </c>
      <c r="DJ11">
        <f t="shared" si="24"/>
        <v>5.9143069045035385E-2</v>
      </c>
      <c r="DK11">
        <f t="shared" si="24"/>
        <v>6.121730196278137E-2</v>
      </c>
      <c r="DL11">
        <f t="shared" si="24"/>
        <v>6.1839002952821159E-2</v>
      </c>
      <c r="DM11">
        <f t="shared" si="24"/>
        <v>6.2515032159399159E-2</v>
      </c>
      <c r="DN11">
        <f t="shared" si="24"/>
        <v>6.4524016396451403E-2</v>
      </c>
      <c r="DO11">
        <f t="shared" si="24"/>
        <v>6.5466941020889374E-2</v>
      </c>
      <c r="DP11">
        <f t="shared" si="24"/>
        <v>6.6096543466006269E-2</v>
      </c>
      <c r="DQ11">
        <f t="shared" si="24"/>
        <v>6.5871163840394584E-2</v>
      </c>
      <c r="DR11">
        <f t="shared" si="24"/>
        <v>6.5476274661275466E-2</v>
      </c>
      <c r="DS11">
        <f t="shared" si="24"/>
        <v>6.2617607223433888E-2</v>
      </c>
      <c r="DT11">
        <f t="shared" si="24"/>
        <v>6.155005095065285E-2</v>
      </c>
      <c r="DU11">
        <f t="shared" si="24"/>
        <v>6.1723835240872819E-2</v>
      </c>
      <c r="DV11">
        <f t="shared" si="24"/>
        <v>6.1727282358848182E-2</v>
      </c>
      <c r="DW11">
        <f t="shared" si="24"/>
        <v>6.2497140614937052E-2</v>
      </c>
      <c r="DX11">
        <f t="shared" si="24"/>
        <v>6.3740521832266167E-2</v>
      </c>
      <c r="DY11">
        <f t="shared" si="24"/>
        <v>6.3192726017983661E-2</v>
      </c>
      <c r="DZ11">
        <f t="shared" si="24"/>
        <v>6.3319083002282436E-2</v>
      </c>
      <c r="EA11">
        <f t="shared" ref="EA11:FF11" si="25">EA5/EA4</f>
        <v>6.3560953316957089E-2</v>
      </c>
      <c r="EB11">
        <f t="shared" si="25"/>
        <v>6.4230311705279639E-2</v>
      </c>
      <c r="EC11">
        <f t="shared" si="25"/>
        <v>6.4535626310771976E-2</v>
      </c>
      <c r="ED11">
        <f t="shared" si="25"/>
        <v>6.3882986411313764E-2</v>
      </c>
      <c r="EE11">
        <f t="shared" si="25"/>
        <v>6.5025478353929508E-2</v>
      </c>
      <c r="EF11">
        <f t="shared" si="25"/>
        <v>6.4867098388929359E-2</v>
      </c>
      <c r="EG11">
        <f t="shared" si="25"/>
        <v>6.2271774285033915E-2</v>
      </c>
      <c r="EH11">
        <f t="shared" si="25"/>
        <v>6.1734275947463578E-2</v>
      </c>
      <c r="EI11">
        <f t="shared" si="25"/>
        <v>6.0892058715307583E-2</v>
      </c>
      <c r="EJ11">
        <f t="shared" si="25"/>
        <v>6.1402828999464483E-2</v>
      </c>
      <c r="EK11">
        <f t="shared" si="25"/>
        <v>6.0000877932358872E-2</v>
      </c>
      <c r="EL11">
        <f t="shared" si="25"/>
        <v>5.9946786435961942E-2</v>
      </c>
      <c r="EM11">
        <f t="shared" si="25"/>
        <v>5.9596059404010346E-2</v>
      </c>
      <c r="EN11">
        <f t="shared" si="25"/>
        <v>5.8715646923966448E-2</v>
      </c>
      <c r="EO11">
        <f t="shared" si="25"/>
        <v>5.9755357691743768E-2</v>
      </c>
      <c r="EP11">
        <f t="shared" si="25"/>
        <v>5.9099932134238142E-2</v>
      </c>
      <c r="EQ11">
        <f t="shared" si="25"/>
        <v>5.8634968450052172E-2</v>
      </c>
      <c r="ER11">
        <f t="shared" si="25"/>
        <v>5.9501233641739065E-2</v>
      </c>
      <c r="ES11">
        <f t="shared" si="25"/>
        <v>5.8957483830937164E-2</v>
      </c>
      <c r="ET11">
        <f t="shared" si="25"/>
        <v>5.6235698121456755E-2</v>
      </c>
      <c r="EU11">
        <f t="shared" si="25"/>
        <v>5.8684493466921561E-2</v>
      </c>
      <c r="EV11">
        <f t="shared" si="25"/>
        <v>5.8476003633307121E-2</v>
      </c>
      <c r="EW11">
        <f t="shared" si="25"/>
        <v>5.7843925349521284E-2</v>
      </c>
      <c r="EX11">
        <f t="shared" si="25"/>
        <v>5.8326184763720187E-2</v>
      </c>
      <c r="EY11">
        <f t="shared" si="25"/>
        <v>5.7875837152599779E-2</v>
      </c>
      <c r="EZ11">
        <f t="shared" si="25"/>
        <v>5.548040109945717E-2</v>
      </c>
      <c r="FA11">
        <f t="shared" si="25"/>
        <v>5.6411859133079827E-2</v>
      </c>
      <c r="FB11">
        <f t="shared" si="25"/>
        <v>5.6139384178252233E-2</v>
      </c>
      <c r="FC11">
        <f t="shared" si="25"/>
        <v>5.5159809749918562E-2</v>
      </c>
      <c r="FD11">
        <f t="shared" si="25"/>
        <v>5.6375349317232877E-2</v>
      </c>
      <c r="FE11">
        <f t="shared" si="25"/>
        <v>5.4846150614786704E-2</v>
      </c>
      <c r="FF11">
        <f t="shared" si="25"/>
        <v>5.4326310256767554E-2</v>
      </c>
      <c r="FG11">
        <f t="shared" ref="FG11:FS11" si="26">FG5/FG4</f>
        <v>5.3407441918908186E-2</v>
      </c>
      <c r="FH11">
        <f t="shared" si="26"/>
        <v>5.3766345741248556E-2</v>
      </c>
      <c r="FI11">
        <f t="shared" si="26"/>
        <v>5.3514637582011713E-2</v>
      </c>
      <c r="FJ11">
        <f t="shared" si="26"/>
        <v>5.3526689790890689E-2</v>
      </c>
      <c r="FK11">
        <f t="shared" si="26"/>
        <v>5.3446778469343752E-2</v>
      </c>
      <c r="FL11">
        <f t="shared" si="26"/>
        <v>5.3166189601031449E-2</v>
      </c>
      <c r="FM11">
        <f t="shared" si="26"/>
        <v>5.4546777523144449E-2</v>
      </c>
      <c r="FN11">
        <f t="shared" si="26"/>
        <v>5.4919262437030325E-2</v>
      </c>
      <c r="FO11">
        <f t="shared" si="26"/>
        <v>5.4251098277376973E-2</v>
      </c>
      <c r="FP11">
        <f t="shared" si="26"/>
        <v>5.33644823179985E-2</v>
      </c>
      <c r="FQ11">
        <f t="shared" si="26"/>
        <v>5.6390061553871912E-2</v>
      </c>
      <c r="FR11">
        <f t="shared" si="26"/>
        <v>5.5069499147860648E-2</v>
      </c>
      <c r="FS11">
        <f t="shared" si="26"/>
        <v>5.5148814725315458E-2</v>
      </c>
      <c r="FT11">
        <f t="shared" ref="FT11:FV13" si="27">FT5/FT$4</f>
        <v>5.5519298727014395E-2</v>
      </c>
      <c r="FU11">
        <f t="shared" si="27"/>
        <v>5.5354075205191873E-2</v>
      </c>
      <c r="FV11">
        <f t="shared" si="27"/>
        <v>5.5192150449713775E-2</v>
      </c>
    </row>
    <row r="12" spans="1:253" ht="16.7" customHeight="1">
      <c r="B12" s="18" t="s">
        <v>115</v>
      </c>
      <c r="C12">
        <f t="shared" ref="C12:AH12" si="28">C6/C4</f>
        <v>0.29391750183715293</v>
      </c>
      <c r="D12">
        <f t="shared" si="28"/>
        <v>0.28831328442855741</v>
      </c>
      <c r="E12">
        <f t="shared" si="28"/>
        <v>0.2854768570016753</v>
      </c>
      <c r="F12">
        <f t="shared" si="28"/>
        <v>0.28212472757453882</v>
      </c>
      <c r="G12">
        <f t="shared" si="28"/>
        <v>0.27941061985505222</v>
      </c>
      <c r="H12">
        <f t="shared" si="28"/>
        <v>0.27936272424845326</v>
      </c>
      <c r="I12">
        <f t="shared" si="28"/>
        <v>0.27864142469271447</v>
      </c>
      <c r="J12">
        <f t="shared" si="28"/>
        <v>0.2769109059103308</v>
      </c>
      <c r="K12">
        <f t="shared" si="28"/>
        <v>0.2762702451042896</v>
      </c>
      <c r="L12">
        <f t="shared" si="28"/>
        <v>0.27376516489324165</v>
      </c>
      <c r="M12">
        <f t="shared" si="28"/>
        <v>0.28274727996090854</v>
      </c>
      <c r="N12">
        <f t="shared" si="28"/>
        <v>0.28934411453528119</v>
      </c>
      <c r="O12">
        <f t="shared" si="28"/>
        <v>0.29148952680760765</v>
      </c>
      <c r="P12">
        <f t="shared" si="28"/>
        <v>0.29253793418888507</v>
      </c>
      <c r="Q12">
        <f t="shared" si="28"/>
        <v>0.29397987988837865</v>
      </c>
      <c r="R12">
        <f t="shared" si="28"/>
        <v>0.29685364064496411</v>
      </c>
      <c r="S12">
        <f t="shared" si="28"/>
        <v>0.29635180544715262</v>
      </c>
      <c r="T12">
        <f t="shared" si="28"/>
        <v>0.29479637111143192</v>
      </c>
      <c r="U12">
        <f t="shared" si="28"/>
        <v>0.29670753265502786</v>
      </c>
      <c r="V12">
        <f t="shared" si="28"/>
        <v>0.29727460604165662</v>
      </c>
      <c r="W12">
        <f t="shared" si="28"/>
        <v>0.28396819639136067</v>
      </c>
      <c r="X12">
        <f t="shared" si="28"/>
        <v>0.27823301924924804</v>
      </c>
      <c r="Y12">
        <f t="shared" si="28"/>
        <v>0.27465256164122759</v>
      </c>
      <c r="Z12">
        <f t="shared" si="28"/>
        <v>0.27087823562596447</v>
      </c>
      <c r="AA12">
        <f t="shared" si="28"/>
        <v>0.2702253297845586</v>
      </c>
      <c r="AB12">
        <f t="shared" si="28"/>
        <v>0.26813582590154844</v>
      </c>
      <c r="AC12">
        <f t="shared" si="28"/>
        <v>0.26710188479601288</v>
      </c>
      <c r="AD12">
        <f t="shared" si="28"/>
        <v>0.26470598835718501</v>
      </c>
      <c r="AE12">
        <f t="shared" si="28"/>
        <v>0.26263872819265505</v>
      </c>
      <c r="AF12">
        <f t="shared" si="28"/>
        <v>0.26062942516783455</v>
      </c>
      <c r="AG12">
        <f t="shared" si="28"/>
        <v>0.25696374870878902</v>
      </c>
      <c r="AH12">
        <f t="shared" si="28"/>
        <v>0.2592474800945479</v>
      </c>
      <c r="AI12">
        <f t="shared" ref="AI12:BN12" si="29">AI6/AI4</f>
        <v>0.25642251704518676</v>
      </c>
      <c r="AJ12">
        <f t="shared" si="29"/>
        <v>0.25337165654935717</v>
      </c>
      <c r="AK12">
        <f t="shared" si="29"/>
        <v>0.25397831158186746</v>
      </c>
      <c r="AL12">
        <f t="shared" si="29"/>
        <v>0.25523974540571842</v>
      </c>
      <c r="AM12">
        <f t="shared" si="29"/>
        <v>0.25416085980075481</v>
      </c>
      <c r="AN12">
        <f t="shared" si="29"/>
        <v>0.2519821853110199</v>
      </c>
      <c r="AO12">
        <f t="shared" si="29"/>
        <v>0.25003937603475118</v>
      </c>
      <c r="AP12">
        <f t="shared" si="29"/>
        <v>0.25162600128908147</v>
      </c>
      <c r="AQ12">
        <f t="shared" si="29"/>
        <v>0.2409802274324632</v>
      </c>
      <c r="AR12">
        <f t="shared" si="29"/>
        <v>0.2373131838516446</v>
      </c>
      <c r="AS12">
        <f t="shared" si="29"/>
        <v>0.23683160584435073</v>
      </c>
      <c r="AT12">
        <f t="shared" si="29"/>
        <v>0.23557086907633951</v>
      </c>
      <c r="AU12">
        <f t="shared" si="29"/>
        <v>0.23483463695299442</v>
      </c>
      <c r="AV12">
        <f t="shared" si="29"/>
        <v>0.23323406701644872</v>
      </c>
      <c r="AW12">
        <f t="shared" si="29"/>
        <v>0.23206790002836605</v>
      </c>
      <c r="AX12">
        <f t="shared" si="29"/>
        <v>0.23151387686027111</v>
      </c>
      <c r="AY12">
        <f t="shared" si="29"/>
        <v>0.23018714996644279</v>
      </c>
      <c r="AZ12">
        <f t="shared" si="29"/>
        <v>0.22704467904342812</v>
      </c>
      <c r="BA12">
        <f t="shared" si="29"/>
        <v>0.22465253081632949</v>
      </c>
      <c r="BB12">
        <f t="shared" si="29"/>
        <v>0.22370599839563088</v>
      </c>
      <c r="BC12">
        <f t="shared" si="29"/>
        <v>0.22216538479809197</v>
      </c>
      <c r="BD12">
        <f t="shared" si="29"/>
        <v>0.22028159178303133</v>
      </c>
      <c r="BE12">
        <f t="shared" si="29"/>
        <v>0.218809206389254</v>
      </c>
      <c r="BF12">
        <f t="shared" si="29"/>
        <v>0.21708541167346337</v>
      </c>
      <c r="BG12">
        <f t="shared" si="29"/>
        <v>0.21663063001856206</v>
      </c>
      <c r="BH12">
        <f t="shared" si="29"/>
        <v>0.21198066938498153</v>
      </c>
      <c r="BI12">
        <f t="shared" si="29"/>
        <v>0.21348707317595308</v>
      </c>
      <c r="BJ12">
        <f t="shared" si="29"/>
        <v>0.21243923826237696</v>
      </c>
      <c r="BK12">
        <f t="shared" si="29"/>
        <v>0.21369989333884368</v>
      </c>
      <c r="BL12">
        <f t="shared" si="29"/>
        <v>0.21512313777164721</v>
      </c>
      <c r="BM12">
        <f t="shared" si="29"/>
        <v>0.21488949434428195</v>
      </c>
      <c r="BN12">
        <f t="shared" si="29"/>
        <v>0.21270062956936614</v>
      </c>
      <c r="BO12">
        <f t="shared" ref="BO12:CT12" si="30">BO6/BO4</f>
        <v>0.21740499449226217</v>
      </c>
      <c r="BP12">
        <f t="shared" si="30"/>
        <v>0.22001538047627078</v>
      </c>
      <c r="BQ12">
        <f t="shared" si="30"/>
        <v>0.2187911460724469</v>
      </c>
      <c r="BR12">
        <f t="shared" si="30"/>
        <v>0.21812917134206652</v>
      </c>
      <c r="BS12">
        <f t="shared" si="30"/>
        <v>0.21784261572085309</v>
      </c>
      <c r="BT12">
        <f t="shared" si="30"/>
        <v>0.22622801466789955</v>
      </c>
      <c r="BU12">
        <f t="shared" si="30"/>
        <v>0.21651594889098655</v>
      </c>
      <c r="BV12">
        <f t="shared" si="30"/>
        <v>0.21952572245234964</v>
      </c>
      <c r="BW12">
        <f t="shared" si="30"/>
        <v>0.2187217671552818</v>
      </c>
      <c r="BX12">
        <f t="shared" si="30"/>
        <v>0.21582468198061414</v>
      </c>
      <c r="BY12">
        <f t="shared" si="30"/>
        <v>0.2171072169337131</v>
      </c>
      <c r="BZ12">
        <f t="shared" si="30"/>
        <v>0.21656784730591927</v>
      </c>
      <c r="CA12">
        <f t="shared" si="30"/>
        <v>0.21858590945341402</v>
      </c>
      <c r="CB12">
        <f t="shared" si="30"/>
        <v>0.21704181346010296</v>
      </c>
      <c r="CC12">
        <f t="shared" si="30"/>
        <v>0.21822788458953638</v>
      </c>
      <c r="CD12">
        <f t="shared" si="30"/>
        <v>0.21645555927909416</v>
      </c>
      <c r="CE12">
        <f t="shared" si="30"/>
        <v>0.2212189548093895</v>
      </c>
      <c r="CF12">
        <f t="shared" si="30"/>
        <v>0.22684336756103465</v>
      </c>
      <c r="CG12">
        <f t="shared" si="30"/>
        <v>0.23234455495426287</v>
      </c>
      <c r="CH12">
        <f t="shared" si="30"/>
        <v>0.23143091653961409</v>
      </c>
      <c r="CI12">
        <f t="shared" si="30"/>
        <v>0.22904397654681857</v>
      </c>
      <c r="CJ12">
        <f t="shared" si="30"/>
        <v>0.2287425645459861</v>
      </c>
      <c r="CK12">
        <f t="shared" si="30"/>
        <v>0.22638553338248399</v>
      </c>
      <c r="CL12">
        <f t="shared" si="30"/>
        <v>0.2253015021113868</v>
      </c>
      <c r="CM12">
        <f t="shared" si="30"/>
        <v>0.22989907138800128</v>
      </c>
      <c r="CN12">
        <f t="shared" si="30"/>
        <v>0.2288701529128345</v>
      </c>
      <c r="CO12">
        <f t="shared" si="30"/>
        <v>0.22344031192991298</v>
      </c>
      <c r="CP12">
        <f t="shared" si="30"/>
        <v>0.22157931770443295</v>
      </c>
      <c r="CQ12">
        <f t="shared" si="30"/>
        <v>0.22260025625833921</v>
      </c>
      <c r="CR12">
        <f t="shared" si="30"/>
        <v>0.22411369538606724</v>
      </c>
      <c r="CS12">
        <f t="shared" si="30"/>
        <v>0.22437813358315467</v>
      </c>
      <c r="CT12">
        <f t="shared" si="30"/>
        <v>0.23606901934756214</v>
      </c>
      <c r="CU12">
        <f t="shared" ref="CU12:DZ12" si="31">CU6/CU4</f>
        <v>0.23404987942597447</v>
      </c>
      <c r="CV12">
        <f t="shared" si="31"/>
        <v>0.23183975702486234</v>
      </c>
      <c r="CW12">
        <f t="shared" si="31"/>
        <v>0.23066512744425333</v>
      </c>
      <c r="CX12">
        <f t="shared" si="31"/>
        <v>0.23701296916953371</v>
      </c>
      <c r="CY12">
        <f t="shared" si="31"/>
        <v>0.22131081098080799</v>
      </c>
      <c r="CZ12">
        <f t="shared" si="31"/>
        <v>0.22006493582225276</v>
      </c>
      <c r="DA12">
        <f t="shared" si="31"/>
        <v>0.22091854131213914</v>
      </c>
      <c r="DB12">
        <f t="shared" si="31"/>
        <v>0.22144083543565191</v>
      </c>
      <c r="DC12">
        <f t="shared" si="31"/>
        <v>0.22238857495159345</v>
      </c>
      <c r="DD12">
        <f t="shared" si="31"/>
        <v>0.22058465632993815</v>
      </c>
      <c r="DE12">
        <f t="shared" si="31"/>
        <v>0.21859595087911576</v>
      </c>
      <c r="DF12">
        <f t="shared" si="31"/>
        <v>0.21926410584128633</v>
      </c>
      <c r="DG12">
        <f t="shared" si="31"/>
        <v>0.21811630437156296</v>
      </c>
      <c r="DH12">
        <f t="shared" si="31"/>
        <v>0.21727742373390985</v>
      </c>
      <c r="DI12">
        <f t="shared" si="31"/>
        <v>0.22647520920501196</v>
      </c>
      <c r="DJ12">
        <f t="shared" si="31"/>
        <v>0.23056753218982687</v>
      </c>
      <c r="DK12">
        <f t="shared" si="31"/>
        <v>0.23488116296609912</v>
      </c>
      <c r="DL12">
        <f t="shared" si="31"/>
        <v>0.23595273952990425</v>
      </c>
      <c r="DM12">
        <f t="shared" si="31"/>
        <v>0.2353989208876649</v>
      </c>
      <c r="DN12">
        <f t="shared" si="31"/>
        <v>0.24052524685740687</v>
      </c>
      <c r="DO12">
        <f t="shared" si="31"/>
        <v>0.24323924887548504</v>
      </c>
      <c r="DP12">
        <f t="shared" si="31"/>
        <v>0.24043957602060656</v>
      </c>
      <c r="DQ12">
        <f t="shared" si="31"/>
        <v>0.23645482750559244</v>
      </c>
      <c r="DR12">
        <f t="shared" si="31"/>
        <v>0.23721720599247911</v>
      </c>
      <c r="DS12">
        <f t="shared" si="31"/>
        <v>0.23053252038091049</v>
      </c>
      <c r="DT12">
        <f t="shared" si="31"/>
        <v>0.22882291211803321</v>
      </c>
      <c r="DU12">
        <f t="shared" si="31"/>
        <v>0.22646076600123544</v>
      </c>
      <c r="DV12">
        <f t="shared" si="31"/>
        <v>0.2250154341852906</v>
      </c>
      <c r="DW12">
        <f t="shared" si="31"/>
        <v>0.22698219214259832</v>
      </c>
      <c r="DX12">
        <f t="shared" si="31"/>
        <v>0.2283013952753474</v>
      </c>
      <c r="DY12">
        <f t="shared" si="31"/>
        <v>0.22367657768850971</v>
      </c>
      <c r="DZ12">
        <f t="shared" si="31"/>
        <v>0.22214986860693708</v>
      </c>
      <c r="EA12">
        <f t="shared" ref="EA12:FF12" si="32">EA6/EA4</f>
        <v>0.21996907918868266</v>
      </c>
      <c r="EB12">
        <f t="shared" si="32"/>
        <v>0.22179372667762121</v>
      </c>
      <c r="EC12">
        <f t="shared" si="32"/>
        <v>0.22040417251044145</v>
      </c>
      <c r="ED12">
        <f t="shared" si="32"/>
        <v>0.21808466980065638</v>
      </c>
      <c r="EE12">
        <f t="shared" si="32"/>
        <v>0.22061351898838857</v>
      </c>
      <c r="EF12">
        <f t="shared" si="32"/>
        <v>0.21661770437565309</v>
      </c>
      <c r="EG12">
        <f t="shared" si="32"/>
        <v>0.20984883486014883</v>
      </c>
      <c r="EH12">
        <f t="shared" si="32"/>
        <v>0.21121662289103788</v>
      </c>
      <c r="EI12">
        <f t="shared" si="32"/>
        <v>0.21072837832545768</v>
      </c>
      <c r="EJ12">
        <f t="shared" si="32"/>
        <v>0.21037159220060916</v>
      </c>
      <c r="EK12">
        <f t="shared" si="32"/>
        <v>0.20983009166628755</v>
      </c>
      <c r="EL12">
        <f t="shared" si="32"/>
        <v>0.21215451909140209</v>
      </c>
      <c r="EM12">
        <f t="shared" si="32"/>
        <v>0.21116183759036733</v>
      </c>
      <c r="EN12">
        <f t="shared" si="32"/>
        <v>0.20923544275091194</v>
      </c>
      <c r="EO12">
        <f t="shared" si="32"/>
        <v>0.2111891582645396</v>
      </c>
      <c r="EP12">
        <f t="shared" si="32"/>
        <v>0.21096316717702493</v>
      </c>
      <c r="EQ12">
        <f t="shared" si="32"/>
        <v>0.20751205022199928</v>
      </c>
      <c r="ER12">
        <f t="shared" si="32"/>
        <v>0.20792514638665957</v>
      </c>
      <c r="ES12">
        <f t="shared" si="32"/>
        <v>0.20407377511720443</v>
      </c>
      <c r="ET12">
        <f t="shared" si="32"/>
        <v>0.19642004125330939</v>
      </c>
      <c r="EU12">
        <f t="shared" si="32"/>
        <v>0.20201735879997301</v>
      </c>
      <c r="EV12">
        <f t="shared" si="32"/>
        <v>0.20124888977705058</v>
      </c>
      <c r="EW12">
        <f t="shared" si="32"/>
        <v>0.20428375482657732</v>
      </c>
      <c r="EX12">
        <f t="shared" si="32"/>
        <v>0.2049951451840645</v>
      </c>
      <c r="EY12">
        <f t="shared" si="32"/>
        <v>0.20019971719815988</v>
      </c>
      <c r="EZ12">
        <f t="shared" si="32"/>
        <v>0.19601251082340318</v>
      </c>
      <c r="FA12">
        <f t="shared" si="32"/>
        <v>0.19700705150212783</v>
      </c>
      <c r="FB12">
        <f t="shared" si="32"/>
        <v>0.19781071415483301</v>
      </c>
      <c r="FC12">
        <f t="shared" si="32"/>
        <v>0.19514096103156386</v>
      </c>
      <c r="FD12">
        <f t="shared" si="32"/>
        <v>0.19560638530301339</v>
      </c>
      <c r="FE12">
        <f t="shared" si="32"/>
        <v>0.19463121495640481</v>
      </c>
      <c r="FF12">
        <f t="shared" si="32"/>
        <v>0.19390934795340051</v>
      </c>
      <c r="FG12">
        <f t="shared" ref="FG12:FS12" si="33">FG6/FG4</f>
        <v>0.19005772980697003</v>
      </c>
      <c r="FH12">
        <f t="shared" si="33"/>
        <v>0.18976239075986379</v>
      </c>
      <c r="FI12">
        <f t="shared" si="33"/>
        <v>0.18889372522742948</v>
      </c>
      <c r="FJ12">
        <f t="shared" si="33"/>
        <v>0.18929010706078725</v>
      </c>
      <c r="FK12">
        <f t="shared" si="33"/>
        <v>0.18840193120273571</v>
      </c>
      <c r="FL12">
        <f t="shared" si="33"/>
        <v>0.18731018411540293</v>
      </c>
      <c r="FM12">
        <f t="shared" si="33"/>
        <v>0.19146563774954278</v>
      </c>
      <c r="FN12">
        <f t="shared" si="33"/>
        <v>0.1919775613877267</v>
      </c>
      <c r="FO12">
        <f t="shared" si="33"/>
        <v>0.1926987230731961</v>
      </c>
      <c r="FP12">
        <f t="shared" si="33"/>
        <v>0.19164451583018968</v>
      </c>
      <c r="FQ12">
        <f t="shared" si="33"/>
        <v>0.19680569573448345</v>
      </c>
      <c r="FR12">
        <f t="shared" si="33"/>
        <v>0.19248905469843677</v>
      </c>
      <c r="FS12">
        <f t="shared" si="33"/>
        <v>0.19471009454228536</v>
      </c>
      <c r="FT12">
        <f t="shared" si="27"/>
        <v>0.19478012911551029</v>
      </c>
      <c r="FU12">
        <f t="shared" si="27"/>
        <v>0.19457618159660542</v>
      </c>
      <c r="FV12">
        <f t="shared" si="27"/>
        <v>0.19437630598709918</v>
      </c>
    </row>
    <row r="13" spans="1:253" ht="16.7" customHeight="1">
      <c r="B13" s="18" t="s">
        <v>116</v>
      </c>
      <c r="C13">
        <f t="shared" ref="C13:AH13" si="34">C7/C4</f>
        <v>0.67333646904387068</v>
      </c>
      <c r="D13">
        <f t="shared" si="34"/>
        <v>0.67909535492695372</v>
      </c>
      <c r="E13">
        <f t="shared" si="34"/>
        <v>0.68185603072223433</v>
      </c>
      <c r="F13">
        <f t="shared" si="34"/>
        <v>0.68524729773795945</v>
      </c>
      <c r="G13">
        <f t="shared" si="34"/>
        <v>0.68809479201171986</v>
      </c>
      <c r="H13">
        <f t="shared" si="34"/>
        <v>0.68785272758323501</v>
      </c>
      <c r="I13">
        <f t="shared" si="34"/>
        <v>0.68846597484560246</v>
      </c>
      <c r="J13">
        <f t="shared" si="34"/>
        <v>0.69019247901187464</v>
      </c>
      <c r="K13">
        <f t="shared" si="34"/>
        <v>0.69075602931442637</v>
      </c>
      <c r="L13">
        <f t="shared" si="34"/>
        <v>0.69355911139803428</v>
      </c>
      <c r="M13">
        <f t="shared" si="34"/>
        <v>0.68362143778281614</v>
      </c>
      <c r="N13">
        <f t="shared" si="34"/>
        <v>0.67633894179289167</v>
      </c>
      <c r="O13">
        <f t="shared" si="34"/>
        <v>0.67400134722105354</v>
      </c>
      <c r="P13">
        <f t="shared" si="34"/>
        <v>0.67302159540338335</v>
      </c>
      <c r="Q13">
        <f t="shared" si="34"/>
        <v>0.67159001015236197</v>
      </c>
      <c r="R13">
        <f t="shared" si="34"/>
        <v>0.66854258281192758</v>
      </c>
      <c r="S13">
        <f t="shared" si="34"/>
        <v>0.66927407964118757</v>
      </c>
      <c r="T13">
        <f t="shared" si="34"/>
        <v>0.67111833201647486</v>
      </c>
      <c r="U13">
        <f t="shared" si="34"/>
        <v>0.6690594520544445</v>
      </c>
      <c r="V13">
        <f t="shared" si="34"/>
        <v>0.66857104765735265</v>
      </c>
      <c r="W13">
        <f t="shared" si="34"/>
        <v>0.68345824956944423</v>
      </c>
      <c r="X13">
        <f t="shared" si="34"/>
        <v>0.68968775917690539</v>
      </c>
      <c r="Y13">
        <f t="shared" si="34"/>
        <v>0.69304062609519368</v>
      </c>
      <c r="Z13">
        <f t="shared" si="34"/>
        <v>0.69612037558063411</v>
      </c>
      <c r="AA13">
        <f t="shared" si="34"/>
        <v>0.69518525583835311</v>
      </c>
      <c r="AB13">
        <f t="shared" si="34"/>
        <v>0.69600353610714816</v>
      </c>
      <c r="AC13">
        <f t="shared" si="34"/>
        <v>0.69550010690990216</v>
      </c>
      <c r="AD13">
        <f t="shared" si="34"/>
        <v>0.69670142878572183</v>
      </c>
      <c r="AE13">
        <f t="shared" si="34"/>
        <v>0.69775155605015227</v>
      </c>
      <c r="AF13">
        <f t="shared" si="34"/>
        <v>0.69924750446830886</v>
      </c>
      <c r="AG13">
        <f t="shared" si="34"/>
        <v>0.70329200174028861</v>
      </c>
      <c r="AH13">
        <f t="shared" si="34"/>
        <v>0.70066488836470953</v>
      </c>
      <c r="AI13">
        <f t="shared" ref="AI13:BN13" si="35">AI7/AI4</f>
        <v>0.70400711858740461</v>
      </c>
      <c r="AJ13">
        <f t="shared" si="35"/>
        <v>0.707695374802912</v>
      </c>
      <c r="AK13">
        <f t="shared" si="35"/>
        <v>0.70700942563520575</v>
      </c>
      <c r="AL13">
        <f t="shared" si="35"/>
        <v>0.70558865439384688</v>
      </c>
      <c r="AM13">
        <f t="shared" si="35"/>
        <v>0.70690802563885258</v>
      </c>
      <c r="AN13">
        <f t="shared" si="35"/>
        <v>0.70961941385722938</v>
      </c>
      <c r="AO13">
        <f t="shared" si="35"/>
        <v>0.71218957993683929</v>
      </c>
      <c r="AP13">
        <f t="shared" si="35"/>
        <v>0.71037737221542574</v>
      </c>
      <c r="AQ13">
        <f t="shared" si="35"/>
        <v>0.72177603084141773</v>
      </c>
      <c r="AR13">
        <f t="shared" si="35"/>
        <v>0.72599025420295649</v>
      </c>
      <c r="AS13">
        <f t="shared" si="35"/>
        <v>0.72638047578948473</v>
      </c>
      <c r="AT13">
        <f t="shared" si="35"/>
        <v>0.72754785782447706</v>
      </c>
      <c r="AU13">
        <f t="shared" si="35"/>
        <v>0.72836236202261617</v>
      </c>
      <c r="AV13">
        <f t="shared" si="35"/>
        <v>0.73024703539877689</v>
      </c>
      <c r="AW13">
        <f t="shared" si="35"/>
        <v>0.73150740742677156</v>
      </c>
      <c r="AX13">
        <f t="shared" si="35"/>
        <v>0.73216615550697606</v>
      </c>
      <c r="AY13">
        <f t="shared" si="35"/>
        <v>0.73375768238907113</v>
      </c>
      <c r="AZ13">
        <f t="shared" si="35"/>
        <v>0.73763437254099673</v>
      </c>
      <c r="BA13">
        <f t="shared" si="35"/>
        <v>0.74056510377051932</v>
      </c>
      <c r="BB13">
        <f t="shared" si="35"/>
        <v>0.74170218952499534</v>
      </c>
      <c r="BC13">
        <f t="shared" si="35"/>
        <v>0.7434180610405644</v>
      </c>
      <c r="BD13">
        <f t="shared" si="35"/>
        <v>0.74579080317068513</v>
      </c>
      <c r="BE13">
        <f t="shared" si="35"/>
        <v>0.74732795915651473</v>
      </c>
      <c r="BF13">
        <f t="shared" si="35"/>
        <v>0.7493140114587874</v>
      </c>
      <c r="BG13">
        <f t="shared" si="35"/>
        <v>0.74993818839269222</v>
      </c>
      <c r="BH13">
        <f t="shared" si="35"/>
        <v>0.75568996540369582</v>
      </c>
      <c r="BI13">
        <f t="shared" si="35"/>
        <v>0.75356114697717747</v>
      </c>
      <c r="BJ13">
        <f t="shared" si="35"/>
        <v>0.75485629817126909</v>
      </c>
      <c r="BK13">
        <f t="shared" si="35"/>
        <v>0.75349860059510487</v>
      </c>
      <c r="BL13">
        <f t="shared" si="35"/>
        <v>0.75181744299379083</v>
      </c>
      <c r="BM13">
        <f t="shared" si="35"/>
        <v>0.7519612239611726</v>
      </c>
      <c r="BN13">
        <f t="shared" si="35"/>
        <v>0.75453153019103958</v>
      </c>
      <c r="BO13">
        <f t="shared" ref="BO13:CT13" si="36">BO7/BO4</f>
        <v>0.74805568172003811</v>
      </c>
      <c r="BP13">
        <f t="shared" si="36"/>
        <v>0.74447695925005941</v>
      </c>
      <c r="BQ13">
        <f t="shared" si="36"/>
        <v>0.7458473392831686</v>
      </c>
      <c r="BR13">
        <f t="shared" si="36"/>
        <v>0.74641222791594641</v>
      </c>
      <c r="BS13">
        <f t="shared" si="36"/>
        <v>0.74596851519297158</v>
      </c>
      <c r="BT13">
        <f t="shared" si="36"/>
        <v>0.73505232768828743</v>
      </c>
      <c r="BU13">
        <f t="shared" si="36"/>
        <v>0.7469631311384638</v>
      </c>
      <c r="BV13">
        <f t="shared" si="36"/>
        <v>0.74226185212622142</v>
      </c>
      <c r="BW13">
        <f t="shared" si="36"/>
        <v>0.74349535585174464</v>
      </c>
      <c r="BX13">
        <f t="shared" si="36"/>
        <v>0.74759825812986824</v>
      </c>
      <c r="BY13">
        <f t="shared" si="36"/>
        <v>0.74600032530923654</v>
      </c>
      <c r="BZ13">
        <f t="shared" si="36"/>
        <v>0.7464695086161478</v>
      </c>
      <c r="CA13">
        <f t="shared" si="36"/>
        <v>0.74373876126120597</v>
      </c>
      <c r="CB13">
        <f t="shared" si="36"/>
        <v>0.74618185469207032</v>
      </c>
      <c r="CC13">
        <f t="shared" si="36"/>
        <v>0.74464577350671912</v>
      </c>
      <c r="CD13">
        <f t="shared" si="36"/>
        <v>0.74721995340042224</v>
      </c>
      <c r="CE13">
        <f t="shared" si="36"/>
        <v>0.74144451587620708</v>
      </c>
      <c r="CF13">
        <f t="shared" si="36"/>
        <v>0.73445792328406945</v>
      </c>
      <c r="CG13">
        <f t="shared" si="36"/>
        <v>0.72775122045532592</v>
      </c>
      <c r="CH13">
        <f t="shared" si="36"/>
        <v>0.72926664381644812</v>
      </c>
      <c r="CI13">
        <f t="shared" si="36"/>
        <v>0.73278362213955217</v>
      </c>
      <c r="CJ13">
        <f t="shared" si="36"/>
        <v>0.73359333569159557</v>
      </c>
      <c r="CK13">
        <f t="shared" si="36"/>
        <v>0.73711777393614974</v>
      </c>
      <c r="CL13">
        <f t="shared" si="36"/>
        <v>0.73888292281880963</v>
      </c>
      <c r="CM13">
        <f t="shared" si="36"/>
        <v>0.73332846419360753</v>
      </c>
      <c r="CN13">
        <f t="shared" si="36"/>
        <v>0.73486741731640814</v>
      </c>
      <c r="CO13">
        <f t="shared" si="36"/>
        <v>0.74152989213508669</v>
      </c>
      <c r="CP13">
        <f t="shared" si="36"/>
        <v>0.74300317083140732</v>
      </c>
      <c r="CQ13">
        <f t="shared" si="36"/>
        <v>0.7395121676633557</v>
      </c>
      <c r="CR13">
        <f t="shared" si="36"/>
        <v>0.73471246139441659</v>
      </c>
      <c r="CS13">
        <f t="shared" si="36"/>
        <v>0.73049629350974199</v>
      </c>
      <c r="CT13">
        <f t="shared" si="36"/>
        <v>0.71079161571060701</v>
      </c>
      <c r="CU13">
        <f t="shared" ref="CU13:DZ13" si="37">CU7/CU4</f>
        <v>0.70976747723457767</v>
      </c>
      <c r="CV13">
        <f t="shared" si="37"/>
        <v>0.70978325312529389</v>
      </c>
      <c r="CW13">
        <f t="shared" si="37"/>
        <v>0.70825756747867696</v>
      </c>
      <c r="CX13">
        <f t="shared" si="37"/>
        <v>0.69802800915139951</v>
      </c>
      <c r="CY13">
        <f t="shared" si="37"/>
        <v>0.71793885212236386</v>
      </c>
      <c r="CZ13">
        <f t="shared" si="37"/>
        <v>0.72054534097440659</v>
      </c>
      <c r="DA13">
        <f t="shared" si="37"/>
        <v>0.71977788616566973</v>
      </c>
      <c r="DB13">
        <f t="shared" si="37"/>
        <v>0.7195326524482567</v>
      </c>
      <c r="DC13">
        <f t="shared" si="37"/>
        <v>0.71883308035963955</v>
      </c>
      <c r="DD13">
        <f t="shared" si="37"/>
        <v>0.72276595785208164</v>
      </c>
      <c r="DE13">
        <f t="shared" si="37"/>
        <v>0.72593053326043133</v>
      </c>
      <c r="DF13">
        <f t="shared" si="37"/>
        <v>0.72561740623230386</v>
      </c>
      <c r="DG13">
        <f t="shared" si="37"/>
        <v>0.72702910362362294</v>
      </c>
      <c r="DH13">
        <f t="shared" si="37"/>
        <v>0.7291995273112617</v>
      </c>
      <c r="DI13">
        <f t="shared" si="37"/>
        <v>0.71802613425096251</v>
      </c>
      <c r="DJ13">
        <f t="shared" si="37"/>
        <v>0.71028939876513775</v>
      </c>
      <c r="DK13">
        <f t="shared" si="37"/>
        <v>0.70390153507111963</v>
      </c>
      <c r="DL13">
        <f t="shared" si="37"/>
        <v>0.70220825751727456</v>
      </c>
      <c r="DM13">
        <f t="shared" si="37"/>
        <v>0.70208604695293597</v>
      </c>
      <c r="DN13">
        <f t="shared" si="37"/>
        <v>0.69495073674614183</v>
      </c>
      <c r="DO13">
        <f t="shared" si="37"/>
        <v>0.69129381010362556</v>
      </c>
      <c r="DP13">
        <f t="shared" si="37"/>
        <v>0.69346388051338714</v>
      </c>
      <c r="DQ13">
        <f t="shared" si="37"/>
        <v>0.69767400865401286</v>
      </c>
      <c r="DR13">
        <f t="shared" si="37"/>
        <v>0.69730651934624543</v>
      </c>
      <c r="DS13">
        <f t="shared" si="37"/>
        <v>0.70684987239565567</v>
      </c>
      <c r="DT13">
        <f t="shared" si="37"/>
        <v>0.70962703693131401</v>
      </c>
      <c r="DU13">
        <f t="shared" si="37"/>
        <v>0.71181539875789179</v>
      </c>
      <c r="DV13">
        <f t="shared" si="37"/>
        <v>0.71325728345586115</v>
      </c>
      <c r="DW13">
        <f t="shared" si="37"/>
        <v>0.71052066724246454</v>
      </c>
      <c r="DX13">
        <f t="shared" si="37"/>
        <v>0.70795808289238638</v>
      </c>
      <c r="DY13">
        <f t="shared" si="37"/>
        <v>0.71313069629350667</v>
      </c>
      <c r="DZ13">
        <f t="shared" si="37"/>
        <v>0.71453104839078052</v>
      </c>
      <c r="EA13">
        <f t="shared" ref="EA13:FF13" si="38">EA7/EA4</f>
        <v>0.7164699674943602</v>
      </c>
      <c r="EB13">
        <f t="shared" si="38"/>
        <v>0.7139759616170992</v>
      </c>
      <c r="EC13">
        <f t="shared" si="38"/>
        <v>0.71506020117878655</v>
      </c>
      <c r="ED13">
        <f t="shared" si="38"/>
        <v>0.71803234378802994</v>
      </c>
      <c r="EE13">
        <f t="shared" si="38"/>
        <v>0.71436100265768199</v>
      </c>
      <c r="EF13">
        <f t="shared" si="38"/>
        <v>0.71851519723541768</v>
      </c>
      <c r="EG13">
        <f t="shared" si="38"/>
        <v>0.72787939085481734</v>
      </c>
      <c r="EH13">
        <f t="shared" si="38"/>
        <v>0.72704910116149857</v>
      </c>
      <c r="EI13">
        <f t="shared" si="38"/>
        <v>0.72837956295923467</v>
      </c>
      <c r="EJ13">
        <f t="shared" si="38"/>
        <v>0.72822557879992633</v>
      </c>
      <c r="EK13">
        <f t="shared" si="38"/>
        <v>0.73016903040135361</v>
      </c>
      <c r="EL13">
        <f t="shared" si="38"/>
        <v>0.727898694472636</v>
      </c>
      <c r="EM13">
        <f t="shared" si="38"/>
        <v>0.7292421030056222</v>
      </c>
      <c r="EN13">
        <f t="shared" si="38"/>
        <v>0.73204891032512165</v>
      </c>
      <c r="EO13">
        <f t="shared" si="38"/>
        <v>0.72905548404371667</v>
      </c>
      <c r="EP13">
        <f t="shared" si="38"/>
        <v>0.72993690068873696</v>
      </c>
      <c r="EQ13">
        <f t="shared" si="38"/>
        <v>0.73385298132794863</v>
      </c>
      <c r="ER13">
        <f t="shared" si="38"/>
        <v>0.73257361997160131</v>
      </c>
      <c r="ES13">
        <f t="shared" si="38"/>
        <v>0.73696874105185828</v>
      </c>
      <c r="ET13">
        <f t="shared" si="38"/>
        <v>0.74734426062523385</v>
      </c>
      <c r="EU13">
        <f t="shared" si="38"/>
        <v>0.73929814773310543</v>
      </c>
      <c r="EV13">
        <f t="shared" si="38"/>
        <v>0.74027510658964235</v>
      </c>
      <c r="EW13">
        <f t="shared" si="38"/>
        <v>0.73787231982390133</v>
      </c>
      <c r="EX13">
        <f t="shared" si="38"/>
        <v>0.73667867005221532</v>
      </c>
      <c r="EY13">
        <f t="shared" si="38"/>
        <v>0.74192444564924043</v>
      </c>
      <c r="EZ13">
        <f t="shared" si="38"/>
        <v>0.7485070880771395</v>
      </c>
      <c r="FA13">
        <f t="shared" si="38"/>
        <v>0.74658108936479239</v>
      </c>
      <c r="FB13">
        <f t="shared" si="38"/>
        <v>0.74604990166691476</v>
      </c>
      <c r="FC13">
        <f t="shared" si="38"/>
        <v>0.74969922921851762</v>
      </c>
      <c r="FD13">
        <f t="shared" si="38"/>
        <v>0.7480182653797538</v>
      </c>
      <c r="FE13">
        <f t="shared" si="38"/>
        <v>0.75052263442880851</v>
      </c>
      <c r="FF13">
        <f t="shared" si="38"/>
        <v>0.75176434178983187</v>
      </c>
      <c r="FG13">
        <f t="shared" ref="FG13:FS13" si="39">FG7/FG4</f>
        <v>0.75653482827412177</v>
      </c>
      <c r="FH13">
        <f t="shared" si="39"/>
        <v>0.7564712634988876</v>
      </c>
      <c r="FI13">
        <f t="shared" si="39"/>
        <v>0.75759163719055878</v>
      </c>
      <c r="FJ13">
        <f t="shared" si="39"/>
        <v>0.75718320314832199</v>
      </c>
      <c r="FK13">
        <f t="shared" si="39"/>
        <v>0.75815129032792061</v>
      </c>
      <c r="FL13">
        <f t="shared" si="39"/>
        <v>0.75952362628356562</v>
      </c>
      <c r="FM13">
        <f t="shared" si="39"/>
        <v>0.75398758472731264</v>
      </c>
      <c r="FN13">
        <f t="shared" si="39"/>
        <v>0.75310317617524303</v>
      </c>
      <c r="FO13">
        <f t="shared" si="39"/>
        <v>0.75305017864942692</v>
      </c>
      <c r="FP13">
        <f t="shared" si="39"/>
        <v>0.75499100185181178</v>
      </c>
      <c r="FQ13">
        <f t="shared" si="39"/>
        <v>0.74680424271164469</v>
      </c>
      <c r="FR13">
        <f t="shared" si="39"/>
        <v>0.75244144615370256</v>
      </c>
      <c r="FS13">
        <f t="shared" si="39"/>
        <v>0.75014109073239921</v>
      </c>
      <c r="FT13">
        <f t="shared" si="27"/>
        <v>0.74970057215747532</v>
      </c>
      <c r="FU13">
        <f t="shared" si="27"/>
        <v>0.75006974319820274</v>
      </c>
      <c r="FV13">
        <f t="shared" si="27"/>
        <v>0.75043154356318709</v>
      </c>
    </row>
    <row r="14" spans="1:253" ht="16.7" customHeight="1">
      <c r="B14" s="18" t="s">
        <v>117</v>
      </c>
      <c r="C14">
        <f>SUM($C5:C5)+SUM($C6:C6)</f>
        <v>1.3774958700000002</v>
      </c>
      <c r="D14">
        <f>SUM($C5:D5)+SUM($C6:D6)</f>
        <v>2.76217902</v>
      </c>
      <c r="E14">
        <f>SUM($C5:E5)+SUM($C6:E6)</f>
        <v>4.1559856800000006</v>
      </c>
      <c r="F14">
        <f>SUM($C5:F5)+SUM($C6:F6)</f>
        <v>5.5596844600000006</v>
      </c>
      <c r="G14">
        <f>SUM($C5:G5)+SUM($C6:G6)</f>
        <v>6.9781446200000001</v>
      </c>
      <c r="H14">
        <f>SUM($C5:H5)+SUM($C6:H6)</f>
        <v>8.4051675600000006</v>
      </c>
      <c r="I14">
        <f>SUM($C5:I5)+SUM($C6:I6)</f>
        <v>9.8427357799999999</v>
      </c>
      <c r="J14">
        <f>SUM($C5:J5)+SUM($C6:J6)</f>
        <v>11.287880040000001</v>
      </c>
      <c r="K14">
        <f>SUM($C5:K5)+SUM($C6:K6)</f>
        <v>12.740143040000001</v>
      </c>
      <c r="L14">
        <f>SUM($C5:L5)+SUM($C6:L6)</f>
        <v>14.202624289999999</v>
      </c>
      <c r="M14">
        <f>SUM($C5:M5)+SUM($C6:M6)</f>
        <v>15.676715510000001</v>
      </c>
      <c r="N14">
        <f>SUM($C5:N5)+SUM($C6:N6)</f>
        <v>17.15968883</v>
      </c>
      <c r="O14">
        <f>SUM($C5:O5)+SUM($C6:O6)</f>
        <v>18.649628450000002</v>
      </c>
      <c r="P14">
        <f>SUM($C5:P5)+SUM($C6:P6)</f>
        <v>20.1512368</v>
      </c>
      <c r="Q14">
        <f>SUM($C5:Q5)+SUM($C6:Q6)</f>
        <v>21.663851849999997</v>
      </c>
      <c r="R14">
        <f>SUM($C5:R5)+SUM($C6:R6)</f>
        <v>23.186717039999998</v>
      </c>
      <c r="S14">
        <f>SUM($C5:S5)+SUM($C6:S6)</f>
        <v>24.720282059999995</v>
      </c>
      <c r="T14">
        <f>SUM($C5:T5)+SUM($C6:T6)</f>
        <v>26.262287619999999</v>
      </c>
      <c r="U14">
        <f>SUM($C5:U5)+SUM($C6:U6)</f>
        <v>27.81161556</v>
      </c>
      <c r="V14">
        <f>SUM($C5:V5)+SUM($C6:V6)</f>
        <v>29.371609639999996</v>
      </c>
      <c r="W14">
        <f>SUM($C5:W5)+SUM($C6:W6)</f>
        <v>30.939210879999997</v>
      </c>
      <c r="X14">
        <f>SUM($C5:X5)+SUM($C6:X6)</f>
        <v>32.522728559999997</v>
      </c>
      <c r="Y14">
        <f>SUM($C5:Y5)+SUM($C6:Y6)</f>
        <v>34.130406719999996</v>
      </c>
      <c r="Z14">
        <f>SUM($C5:Z5)+SUM($C6:Z6)</f>
        <v>35.761211779999996</v>
      </c>
      <c r="AA14">
        <f>SUM($C5:AA5)+SUM($C6:AA6)</f>
        <v>37.406311499999994</v>
      </c>
      <c r="AB14">
        <f>SUM($C5:AB5)+SUM($C6:AB6)</f>
        <v>39.078069449999994</v>
      </c>
      <c r="AC14">
        <f>SUM($C5:AC5)+SUM($C6:AC6)</f>
        <v>40.771333639999995</v>
      </c>
      <c r="AD14">
        <f>SUM($C5:AD5)+SUM($C6:AD6)</f>
        <v>42.486366220000001</v>
      </c>
      <c r="AE14">
        <f>SUM($C5:AE5)+SUM($C6:AE6)</f>
        <v>44.22061034</v>
      </c>
      <c r="AF14">
        <f>SUM($C5:AF5)+SUM($C6:AF6)</f>
        <v>45.977484560000001</v>
      </c>
      <c r="AG14">
        <f>SUM($C5:AG5)+SUM($C6:AG6)</f>
        <v>47.760472010000008</v>
      </c>
      <c r="AH14">
        <f>SUM($C5:AH5)+SUM($C6:AH6)</f>
        <v>49.563725470000008</v>
      </c>
      <c r="AI14">
        <f>SUM($C5:AI5)+SUM($C6:AI6)</f>
        <v>51.387230460000005</v>
      </c>
      <c r="AJ14">
        <f>SUM($C5:AJ5)+SUM($C6:AJ6)</f>
        <v>53.232353820000007</v>
      </c>
      <c r="AK14">
        <f>SUM($C5:AK5)+SUM($C6:AK6)</f>
        <v>55.091203220000004</v>
      </c>
      <c r="AL14">
        <f>SUM($C5:AL5)+SUM($C6:AL6)</f>
        <v>56.963499760000005</v>
      </c>
      <c r="AM14">
        <f>SUM($C5:AM5)+SUM($C6:AM6)</f>
        <v>58.850410190000005</v>
      </c>
      <c r="AN14">
        <f>SUM($C5:AN5)+SUM($C6:AN6)</f>
        <v>60.757358040000007</v>
      </c>
      <c r="AO14">
        <f>SUM($C5:AO5)+SUM($C6:AO6)</f>
        <v>62.69106432000001</v>
      </c>
      <c r="AP14">
        <f>SUM($C5:AP5)+SUM($C6:AP6)</f>
        <v>64.638823040000005</v>
      </c>
      <c r="AQ14">
        <f>SUM($C5:AQ5)+SUM($C6:AQ6)</f>
        <v>66.622807219999999</v>
      </c>
      <c r="AR14">
        <f>SUM($C5:AR5)+SUM($C6:AR6)</f>
        <v>68.628906790000002</v>
      </c>
      <c r="AS14">
        <f>SUM($C5:AS5)+SUM($C6:AS6)</f>
        <v>70.651115009999998</v>
      </c>
      <c r="AT14">
        <f>SUM($C5:AT5)+SUM($C6:AT6)</f>
        <v>72.684042529999999</v>
      </c>
      <c r="AU14">
        <f>SUM($C5:AU5)+SUM($C6:AU6)</f>
        <v>74.739966289999998</v>
      </c>
      <c r="AV14">
        <f>SUM($C5:AV5)+SUM($C6:AV6)</f>
        <v>76.82230709000001</v>
      </c>
      <c r="AW14">
        <f>SUM($C5:AW5)+SUM($C6:AW6)</f>
        <v>78.924715669999998</v>
      </c>
      <c r="AX14">
        <f>SUM($C5:AX5)+SUM($C6:AX6)</f>
        <v>81.051826599999998</v>
      </c>
      <c r="AY14">
        <f>SUM($C5:AY5)+SUM($C6:AY6)</f>
        <v>83.204712300000011</v>
      </c>
      <c r="AZ14">
        <f>SUM($C5:AZ5)+SUM($C6:AZ6)</f>
        <v>85.392078699999999</v>
      </c>
      <c r="BA14">
        <f>SUM($C5:BA5)+SUM($C6:BA6)</f>
        <v>87.60869366</v>
      </c>
      <c r="BB14">
        <f>SUM($C5:BB5)+SUM($C6:BB6)</f>
        <v>89.848976009999987</v>
      </c>
      <c r="BC14">
        <f>SUM($C5:BC5)+SUM($C6:BC6)</f>
        <v>92.110275789999989</v>
      </c>
      <c r="BD14">
        <f>SUM($C5:BD5)+SUM($C6:BD6)</f>
        <v>94.410293389999993</v>
      </c>
      <c r="BE14">
        <f>SUM($C5:BE5)+SUM($C6:BE6)</f>
        <v>96.729906889999995</v>
      </c>
      <c r="BF14">
        <f>SUM($C5:BF5)+SUM($C6:BF6)</f>
        <v>99.079542590000003</v>
      </c>
      <c r="BG14">
        <f>SUM($C5:BG5)+SUM($C6:BG6)</f>
        <v>101.46600112</v>
      </c>
      <c r="BH14">
        <f>SUM($C5:BH5)+SUM($C6:BH6)</f>
        <v>103.90782863999999</v>
      </c>
      <c r="BI14">
        <f>SUM($C5:BI5)+SUM($C6:BI6)</f>
        <v>106.35383780000001</v>
      </c>
      <c r="BJ14">
        <f>SUM($C5:BJ5)+SUM($C6:BJ6)</f>
        <v>108.83309224000001</v>
      </c>
      <c r="BK14">
        <f>SUM($C5:BK5)+SUM($C6:BK6)</f>
        <v>111.34393114000001</v>
      </c>
      <c r="BL14">
        <f>SUM($C5:BL5)+SUM($C6:BL6)</f>
        <v>113.88133292000001</v>
      </c>
      <c r="BM14">
        <f>SUM($C5:BM5)+SUM($C6:BM6)</f>
        <v>116.44899992000001</v>
      </c>
      <c r="BN14">
        <f>SUM($C5:BN5)+SUM($C6:BN6)</f>
        <v>119.06579189</v>
      </c>
      <c r="BO14">
        <f>SUM($C5:BO5)+SUM($C6:BO6)</f>
        <v>121.66410279</v>
      </c>
      <c r="BP14">
        <f>SUM($C5:BP5)+SUM($C6:BP6)</f>
        <v>124.28026537</v>
      </c>
      <c r="BQ14">
        <f>SUM($C5:BQ5)+SUM($C6:BQ6)</f>
        <v>126.94716382</v>
      </c>
      <c r="BR14">
        <f>SUM($C5:BR5)+SUM($C6:BR6)</f>
        <v>129.65389137</v>
      </c>
      <c r="BS14">
        <f>SUM($C5:BS5)+SUM($C6:BS6)</f>
        <v>132.36008483000001</v>
      </c>
      <c r="BT14">
        <f>SUM($C5:BT5)+SUM($C6:BT6)</f>
        <v>135.04185195000002</v>
      </c>
      <c r="BU14">
        <f>SUM($C5:BU5)+SUM($C6:BU6)</f>
        <v>137.79518090000002</v>
      </c>
      <c r="BV14">
        <f>SUM($C5:BV5)+SUM($C6:BV6)</f>
        <v>140.51048600000001</v>
      </c>
      <c r="BW14">
        <f>SUM($C5:BW5)+SUM($C6:BW6)</f>
        <v>143.28153364000002</v>
      </c>
      <c r="BX14">
        <f>SUM($C5:BX5)+SUM($C6:BX6)</f>
        <v>146.13851822000001</v>
      </c>
      <c r="BY14">
        <f>SUM($C5:BY5)+SUM($C6:BY6)</f>
        <v>149.02987847000003</v>
      </c>
      <c r="BZ14">
        <f>SUM($C5:BZ5)+SUM($C6:BZ6)</f>
        <v>151.95058684000003</v>
      </c>
      <c r="CA14">
        <f>SUM($C5:CA5)+SUM($C6:CA6)</f>
        <v>154.88507737</v>
      </c>
      <c r="CB14">
        <f>SUM($C5:CB5)+SUM($C6:CB6)</f>
        <v>157.89854110000002</v>
      </c>
      <c r="CC14">
        <f>SUM($C5:CC5)+SUM($C6:CC6)</f>
        <v>160.93348060000002</v>
      </c>
      <c r="CD14">
        <f>SUM($C5:CD5)+SUM($C6:CD6)</f>
        <v>164.03118927000003</v>
      </c>
      <c r="CE14">
        <f>SUM($C5:CE5)+SUM($C6:CE6)</f>
        <v>167.13443004999999</v>
      </c>
      <c r="CF14">
        <f>SUM($C5:CF5)+SUM($C6:CF6)</f>
        <v>170.22597979000003</v>
      </c>
      <c r="CG14">
        <f>SUM($C5:CG5)+SUM($C6:CG6)</f>
        <v>173.31615893</v>
      </c>
      <c r="CH14">
        <f>SUM($C5:CH5)+SUM($C6:CH6)</f>
        <v>176.45303398999999</v>
      </c>
      <c r="CI14">
        <f>SUM($C5:CI5)+SUM($C6:CI6)</f>
        <v>179.65896084000002</v>
      </c>
      <c r="CJ14">
        <f>SUM($C5:CJ5)+SUM($C6:CJ6)</f>
        <v>182.91832528</v>
      </c>
      <c r="CK14">
        <f>SUM($C5:CK5)+SUM($C6:CK6)</f>
        <v>186.26020142000002</v>
      </c>
      <c r="CL14">
        <f>SUM($C5:CL5)+SUM($C6:CL6)</f>
        <v>189.66885920000001</v>
      </c>
      <c r="CM14">
        <f>SUM($C5:CM5)+SUM($C6:CM6)</f>
        <v>193.08910144999999</v>
      </c>
      <c r="CN14">
        <f>SUM($C5:CN5)+SUM($C6:CN6)</f>
        <v>196.57174401</v>
      </c>
      <c r="CO14">
        <f>SUM($C5:CO5)+SUM($C6:CO6)</f>
        <v>200.12608095000002</v>
      </c>
      <c r="CP14">
        <f>SUM($C5:CP5)+SUM($C6:CP6)</f>
        <v>203.75060486999999</v>
      </c>
      <c r="CQ14">
        <f>SUM($C5:CQ5)+SUM($C6:CQ6)</f>
        <v>207.45008870999999</v>
      </c>
      <c r="CR14">
        <f>SUM($C5:CR5)+SUM($C6:CR6)</f>
        <v>211.26773550999999</v>
      </c>
      <c r="CS14">
        <f>SUM($C5:CS5)+SUM($C6:CS6)</f>
        <v>215.19675941</v>
      </c>
      <c r="CT14">
        <f>SUM($C5:CT5)+SUM($C6:CT6)</f>
        <v>219.16555657000001</v>
      </c>
      <c r="CU14">
        <f>SUM($C5:CU5)+SUM($C6:CU6)</f>
        <v>223.30681036999999</v>
      </c>
      <c r="CV14">
        <f>SUM($C5:CV5)+SUM($C6:CV6)</f>
        <v>227.63306571000001</v>
      </c>
      <c r="CW14">
        <f>SUM($C5:CW5)+SUM($C6:CW6)</f>
        <v>232.07535071000001</v>
      </c>
      <c r="CX14">
        <f>SUM($C5:CX5)+SUM($C6:CX6)</f>
        <v>236.61280137</v>
      </c>
      <c r="CY14">
        <f>SUM($C5:CY5)+SUM($C6:CY6)</f>
        <v>241.27204497000002</v>
      </c>
      <c r="CZ14">
        <f>SUM($C5:CZ5)+SUM($C6:CZ6)</f>
        <v>246.07391337000001</v>
      </c>
      <c r="DA14">
        <f>SUM($C5:DA5)+SUM($C6:DA6)</f>
        <v>250.98142763000001</v>
      </c>
      <c r="DB14">
        <f>SUM($C5:DB5)+SUM($C6:DB6)</f>
        <v>256.00791852999998</v>
      </c>
      <c r="DC14">
        <f>SUM($C5:DC5)+SUM($C6:DC6)</f>
        <v>261.16664543000002</v>
      </c>
      <c r="DD14">
        <f>SUM($C5:DD5)+SUM($C6:DD6)</f>
        <v>266.55185542999999</v>
      </c>
      <c r="DE14">
        <f>SUM($C5:DE5)+SUM($C6:DE6)</f>
        <v>272.10427342999998</v>
      </c>
      <c r="DF14">
        <f>SUM($C5:DF5)+SUM($C6:DF6)</f>
        <v>277.82340733000001</v>
      </c>
      <c r="DG14">
        <f>SUM($C5:DG5)+SUM($C6:DG6)</f>
        <v>283.67333632999998</v>
      </c>
      <c r="DH14">
        <f>SUM($C5:DH5)+SUM($C6:DH6)</f>
        <v>289.76514583000005</v>
      </c>
      <c r="DI14">
        <f>SUM($C5:DI5)+SUM($C6:DI6)</f>
        <v>296.03659913000001</v>
      </c>
      <c r="DJ14">
        <f>SUM($C5:DJ5)+SUM($C6:DJ6)</f>
        <v>302.43606533000002</v>
      </c>
      <c r="DK14">
        <f>SUM($C5:DK5)+SUM($C6:DK6)</f>
        <v>308.97218723000003</v>
      </c>
      <c r="DL14">
        <f>SUM($C5:DL5)+SUM($C6:DL6)</f>
        <v>315.69273433000006</v>
      </c>
      <c r="DM14">
        <f>SUM($C5:DM5)+SUM($C6:DM6)</f>
        <v>322.58174803000003</v>
      </c>
      <c r="DN14">
        <f>SUM($C5:DN5)+SUM($C6:DN6)</f>
        <v>329.68460113000003</v>
      </c>
      <c r="DO14">
        <f>SUM($C5:DO5)+SUM($C6:DO6)</f>
        <v>337.06869603000001</v>
      </c>
      <c r="DP14">
        <f>SUM($C5:DP5)+SUM($C6:DP6)</f>
        <v>344.59311223000003</v>
      </c>
      <c r="DQ14">
        <f>SUM($C5:DQ5)+SUM($C6:DQ6)</f>
        <v>352.27651283000006</v>
      </c>
      <c r="DR14">
        <f>SUM($C5:DR5)+SUM($C6:DR6)</f>
        <v>360.19747093000001</v>
      </c>
      <c r="DS14">
        <f>SUM($C5:DS5)+SUM($C6:DS6)</f>
        <v>368.31130762999999</v>
      </c>
      <c r="DT14">
        <f>SUM($C5:DT5)+SUM($C6:DT6)</f>
        <v>376.43395263000002</v>
      </c>
      <c r="DU14">
        <f>SUM($C5:DU5)+SUM($C6:DU6)</f>
        <v>384.75110782999997</v>
      </c>
      <c r="DV14">
        <f>SUM($C5:DV5)+SUM($C6:DV6)</f>
        <v>393.29081613</v>
      </c>
      <c r="DW14">
        <f>SUM($C5:DW5)+SUM($C6:DW6)</f>
        <v>401.87709093000001</v>
      </c>
      <c r="DX14">
        <f>SUM($C5:DX5)+SUM($C6:DX6)</f>
        <v>410.62487103000001</v>
      </c>
      <c r="DY14">
        <f>SUM($C5:DY5)+SUM($C6:DY6)</f>
        <v>419.52639153000001</v>
      </c>
      <c r="DZ14">
        <f>SUM($C5:DZ5)+SUM($C6:DZ6)</f>
        <v>428.56642563000003</v>
      </c>
      <c r="EA14">
        <f>SUM($C5:EA5)+SUM($C6:EA6)</f>
        <v>437.69046143000003</v>
      </c>
      <c r="EB14">
        <f>SUM($C5:EB5)+SUM($C6:EB6)</f>
        <v>447.05111353000001</v>
      </c>
      <c r="EC14">
        <f>SUM($C5:EC5)+SUM($C6:EC6)</f>
        <v>456.38929773000001</v>
      </c>
      <c r="ED14">
        <f>SUM($C5:ED5)+SUM($C6:ED6)</f>
        <v>465.51986153000007</v>
      </c>
      <c r="EE14">
        <f>SUM($C5:EE5)+SUM($C6:EE6)</f>
        <v>474.78112163000003</v>
      </c>
      <c r="EF14">
        <f>SUM($C5:EF5)+SUM($C6:EF6)</f>
        <v>484.09691663000001</v>
      </c>
      <c r="EG14">
        <f>SUM($C5:EG5)+SUM($C6:EG6)</f>
        <v>493.53365063000001</v>
      </c>
      <c r="EH14">
        <f>SUM($C5:EH5)+SUM($C6:EH6)</f>
        <v>503.08239903000003</v>
      </c>
      <c r="EI14">
        <f>SUM($C5:EI5)+SUM($C6:EI6)</f>
        <v>512.74000262999994</v>
      </c>
      <c r="EJ14">
        <f>SUM($C5:EJ5)+SUM($C6:EJ6)</f>
        <v>522.52708653000002</v>
      </c>
      <c r="EK14">
        <f>SUM($C5:EK5)+SUM($C6:EK6)</f>
        <v>532.43845272999999</v>
      </c>
      <c r="EL14">
        <f>SUM($C5:EL5)+SUM($C6:EL6)</f>
        <v>542.54793713000004</v>
      </c>
      <c r="EM14">
        <f>SUM($C5:EM5)+SUM($C6:EM6)</f>
        <v>552.70581413000002</v>
      </c>
      <c r="EN14">
        <f>SUM($C5:EN5)+SUM($C6:EN6)</f>
        <v>562.81608993000009</v>
      </c>
      <c r="EO14">
        <f>SUM($C5:EO5)+SUM($C6:EO6)</f>
        <v>572.93418173000009</v>
      </c>
      <c r="EP14">
        <f>SUM($C5:EP5)+SUM($C6:EP6)</f>
        <v>583.05690773000003</v>
      </c>
      <c r="EQ14">
        <f>SUM($C5:EQ5)+SUM($C6:EQ6)</f>
        <v>593.29013832999999</v>
      </c>
      <c r="ER14">
        <f>SUM($C5:ER5)+SUM($C6:ER6)</f>
        <v>603.70783833000007</v>
      </c>
      <c r="ES14">
        <f>SUM($C5:ES5)+SUM($C6:ES6)</f>
        <v>614.26094443000011</v>
      </c>
      <c r="ET14">
        <f>SUM($C5:ET5)+SUM($C6:ET6)</f>
        <v>624.79670713000007</v>
      </c>
      <c r="EU14">
        <f>SUM($C5:EU5)+SUM($C6:EU6)</f>
        <v>635.28419413000006</v>
      </c>
      <c r="EV14">
        <f>SUM($C5:EV5)+SUM($C6:EV6)</f>
        <v>645.82869103000007</v>
      </c>
      <c r="EW14">
        <f>SUM($C5:EW5)+SUM($C6:EW6)</f>
        <v>656.51546373000008</v>
      </c>
      <c r="EX14">
        <f>SUM($C5:EX5)+SUM($C6:EX6)</f>
        <v>667.2098609300001</v>
      </c>
      <c r="EY14">
        <f>SUM($C5:EY5)+SUM($C6:EY6)</f>
        <v>677.9320091300001</v>
      </c>
      <c r="EZ14">
        <f>SUM($C5:EZ5)+SUM($C6:EZ6)</f>
        <v>688.89886303000003</v>
      </c>
      <c r="FA14">
        <f>SUM($C5:FA5)+SUM($C6:FA6)</f>
        <v>700.13414203000013</v>
      </c>
      <c r="FB14">
        <f>SUM($C5:FB5)+SUM($C6:FB6)</f>
        <v>711.54870263000021</v>
      </c>
      <c r="FC14">
        <f>SUM($C5:FC5)+SUM($C6:FC6)</f>
        <v>723.17991463000021</v>
      </c>
      <c r="FD14">
        <f>SUM($C5:FD5)+SUM($C6:FD6)</f>
        <v>734.96802763000017</v>
      </c>
      <c r="FE14">
        <f>SUM($C5:FE5)+SUM($C6:FE6)</f>
        <v>746.8379835300002</v>
      </c>
      <c r="FF14">
        <f>SUM($C5:FF5)+SUM($C6:FF6)</f>
        <v>758.6272237300002</v>
      </c>
      <c r="FG14">
        <f>SUM($C5:FG5)+SUM($C6:FG6)</f>
        <v>770.66014103000009</v>
      </c>
      <c r="FH14">
        <f>SUM($C5:FH5)+SUM($C6:FH6)</f>
        <v>783.06581803000017</v>
      </c>
      <c r="FI14">
        <f>SUM($C5:FI5)+SUM($C6:FI6)</f>
        <v>795.59962063000012</v>
      </c>
      <c r="FJ14">
        <f>SUM($C5:FJ5)+SUM($C6:FJ6)</f>
        <v>808.09500903000014</v>
      </c>
      <c r="FK14">
        <f>SUM($C5:FK5)+SUM($C6:FK6)</f>
        <v>820.71072253000011</v>
      </c>
      <c r="FL14">
        <f>SUM($C5:FL5)+SUM($C6:FL6)</f>
        <v>833.3499575300001</v>
      </c>
      <c r="FM14">
        <f>SUM($C5:FM5)+SUM($C6:FM6)</f>
        <v>846.03199053000014</v>
      </c>
      <c r="FN14">
        <f>SUM($C5:FN5)+SUM($C6:FN6)</f>
        <v>858.93220993000011</v>
      </c>
      <c r="FO14">
        <f>SUM($C5:FO5)+SUM($C6:FO6)</f>
        <v>871.97610263000013</v>
      </c>
      <c r="FP14">
        <f>SUM($C5:FP5)+SUM($C6:FP6)</f>
        <v>885.07307193000008</v>
      </c>
      <c r="FQ14">
        <f>SUM($C5:FQ5)+SUM($C6:FQ6)</f>
        <v>898.10208033000015</v>
      </c>
      <c r="FR14">
        <f>SUM($C5:FR5)+SUM($C6:FR6)</f>
        <v>911.33322853000016</v>
      </c>
      <c r="FS14">
        <f>SUM($C5:FS5)+SUM($C6:FS6)</f>
        <v>924.78842133000012</v>
      </c>
      <c r="FT14">
        <f>SUM($C5:FT5)+SUM($C6:FT6)</f>
        <v>938.28862133000007</v>
      </c>
      <c r="FU14">
        <f>SUM($C5:FU5)+SUM($C6:FU6)</f>
        <v>951.90622132999999</v>
      </c>
      <c r="FV14">
        <f>SUM($C5:FV5)+SUM($C6:FV6)</f>
        <v>965.64122133000001</v>
      </c>
      <c r="FW14">
        <f>SUM($C5:FW5)+SUM($C6:FW6)</f>
        <v>979.49362133</v>
      </c>
      <c r="FX14">
        <f>SUM($C5:FX5)+SUM($C6:FX6)</f>
        <v>993.46342133000007</v>
      </c>
      <c r="FY14">
        <f>SUM($C5:FY5)+SUM($C6:FY6)</f>
        <v>1007.55062133</v>
      </c>
      <c r="FZ14">
        <f>SUM($C5:FZ5)+SUM($C6:FZ6)</f>
        <v>1021.75522133</v>
      </c>
      <c r="GA14">
        <f>SUM($C5:GA5)+SUM($C6:GA6)</f>
        <v>1036.0772213300002</v>
      </c>
      <c r="GB14">
        <f>SUM($C5:GB5)+SUM($C6:GB6)</f>
        <v>1050.5166213300001</v>
      </c>
      <c r="GC14">
        <f>SUM($C5:GC5)+SUM($C6:GC6)</f>
        <v>1065.07342133</v>
      </c>
      <c r="GD14">
        <f>SUM($C5:GD5)+SUM($C6:GD6)</f>
        <v>1079.7476213300001</v>
      </c>
      <c r="GE14">
        <f>SUM($C5:GE5)+SUM($C6:GE6)</f>
        <v>1094.5392213300001</v>
      </c>
      <c r="GF14">
        <f>SUM($C5:GF5)+SUM($C6:GF6)</f>
        <v>1109.44822133</v>
      </c>
      <c r="GG14">
        <f>SUM($C5:GG5)+SUM($C6:GG6)</f>
        <v>1124.47462133</v>
      </c>
      <c r="GH14">
        <f>SUM($C5:GH5)+SUM($C6:GH6)</f>
        <v>1139.61842133</v>
      </c>
      <c r="GI14">
        <f>SUM($C5:GI5)+SUM($C6:GI6)</f>
        <v>1154.8796213300002</v>
      </c>
      <c r="GJ14">
        <f>SUM($C5:GJ5)+SUM($C6:GJ6)</f>
        <v>1170.2582213300002</v>
      </c>
      <c r="GK14">
        <f>SUM($C5:GK5)+SUM($C6:GK6)</f>
        <v>1185.7542213300001</v>
      </c>
      <c r="GL14">
        <f>SUM($C5:GL5)+SUM($C6:GL6)</f>
        <v>1201.36762133</v>
      </c>
      <c r="GM14">
        <f>SUM($C5:GM5)+SUM($C6:GM6)</f>
        <v>1217.0984213300001</v>
      </c>
      <c r="GN14">
        <f>SUM($C5:GN5)+SUM($C6:GN6)</f>
        <v>1232.9466213300002</v>
      </c>
      <c r="GO14">
        <f>SUM($C5:GO5)+SUM($C6:GO6)</f>
        <v>1248.9122213300002</v>
      </c>
      <c r="GP14">
        <f>SUM($C5:GP5)+SUM($C6:GP6)</f>
        <v>1264.99522133</v>
      </c>
      <c r="GQ14">
        <f>SUM($C5:GQ5)+SUM($C6:GQ6)</f>
        <v>1281.19562133</v>
      </c>
      <c r="GR14">
        <f>SUM($C5:GR5)+SUM($C6:GR6)</f>
        <v>1297.5134213300003</v>
      </c>
      <c r="GS14">
        <f>SUM($C5:GS5)+SUM($C6:GS6)</f>
        <v>1313.9486213300002</v>
      </c>
      <c r="GT14">
        <f>SUM($C5:GT5)+SUM($C6:GT6)</f>
        <v>1330.5012213300001</v>
      </c>
      <c r="GU14">
        <f>SUM($C5:GU5)+SUM($C6:GU6)</f>
        <v>1347.1712213300002</v>
      </c>
      <c r="GV14">
        <f>SUM($C5:GV5)+SUM($C6:GV6)</f>
        <v>1363.9586213300001</v>
      </c>
      <c r="GW14">
        <f>SUM($C5:GW5)+SUM($C6:GW6)</f>
        <v>1380.8634213300002</v>
      </c>
      <c r="GX14">
        <f>SUM($C5:GX5)+SUM($C6:GX6)</f>
        <v>1397.88562133</v>
      </c>
      <c r="GY14">
        <f>SUM($C5:GY5)+SUM($C6:GY6)</f>
        <v>1415.02522133</v>
      </c>
      <c r="GZ14">
        <f>SUM($C5:GZ5)+SUM($C6:GZ6)</f>
        <v>1432.2822213300001</v>
      </c>
      <c r="HA14">
        <f>SUM($C5:HA5)+SUM($C6:HA6)</f>
        <v>1449.65662133</v>
      </c>
      <c r="HB14">
        <f>SUM($C5:HB5)+SUM($C6:HB6)</f>
        <v>1467.14842133</v>
      </c>
      <c r="HC14">
        <f>SUM($C5:HC5)+SUM($C6:HC6)</f>
        <v>1484.7576213299999</v>
      </c>
      <c r="HD14">
        <f>SUM($C5:HD5)+SUM($C6:HD6)</f>
        <v>1502.4842213300001</v>
      </c>
      <c r="HE14">
        <f>SUM($C5:HE5)+SUM($C6:HE6)</f>
        <v>1520.3282213300001</v>
      </c>
      <c r="HF14">
        <f>SUM($C5:HF5)+SUM($C6:HF6)</f>
        <v>1538.2896213300003</v>
      </c>
      <c r="HG14">
        <f>SUM($C5:HG5)+SUM($C6:HG6)</f>
        <v>1556.3684213300003</v>
      </c>
      <c r="HH14">
        <f>SUM($C5:HH5)+SUM($C6:HH6)</f>
        <v>1574.5646213300001</v>
      </c>
      <c r="HI14">
        <f>SUM($C5:HI5)+SUM($C6:HI6)</f>
        <v>1592.8782213300001</v>
      </c>
      <c r="HJ14">
        <f>SUM($C5:HJ5)+SUM($C6:HJ6)</f>
        <v>1611.3092213300001</v>
      </c>
      <c r="HK14">
        <f>SUM($C5:HK5)+SUM($C6:HK6)</f>
        <v>1629.85762133</v>
      </c>
      <c r="HL14">
        <f>SUM($C5:HL5)+SUM($C6:HL6)</f>
        <v>1648.52342133</v>
      </c>
      <c r="HM14">
        <f>SUM($C5:HM5)+SUM($C6:HM6)</f>
        <v>1667.3066213300001</v>
      </c>
      <c r="HN14">
        <f>SUM($C5:HN5)+SUM($C6:HN6)</f>
        <v>1686.2072213300003</v>
      </c>
      <c r="HO14">
        <f>SUM($C5:HO5)+SUM($C6:HO6)</f>
        <v>1705.2252213300003</v>
      </c>
      <c r="HP14">
        <f>SUM($C5:HP5)+SUM($C6:HP6)</f>
        <v>1724.3606213300002</v>
      </c>
      <c r="HQ14">
        <f>SUM($C5:HQ5)+SUM($C6:HQ6)</f>
        <v>1743.6134213300002</v>
      </c>
      <c r="HR14">
        <f>SUM($C5:HR5)+SUM($C6:HR6)</f>
        <v>1762.98362133</v>
      </c>
      <c r="HS14">
        <f>SUM($C5:HS5)+SUM($C6:HS6)</f>
        <v>1782.4712213300002</v>
      </c>
      <c r="HT14">
        <f>SUM($C5:HT5)+SUM($C6:HT6)</f>
        <v>1802.0762213300002</v>
      </c>
      <c r="HU14">
        <f>SUM($C5:HU5)+SUM($C6:HU6)</f>
        <v>1821.7986213300003</v>
      </c>
      <c r="HV14">
        <f>SUM($C5:HV5)+SUM($C6:HV6)</f>
        <v>1841.6384213300005</v>
      </c>
      <c r="HW14">
        <f>SUM($C5:HW5)+SUM($C6:HW6)</f>
        <v>1861.5956213300005</v>
      </c>
      <c r="HX14">
        <f>SUM($C5:HX5)+SUM($C6:HX6)</f>
        <v>1881.6702213300005</v>
      </c>
      <c r="HY14">
        <f>SUM($C5:HY5)+SUM($C6:HY6)</f>
        <v>1901.8622213300005</v>
      </c>
      <c r="HZ14">
        <f>SUM($C5:HZ5)+SUM($C6:HZ6)</f>
        <v>1922.1716213300003</v>
      </c>
      <c r="IA14">
        <f>SUM($C5:IA5)+SUM($C6:IA6)</f>
        <v>1942.5984213300003</v>
      </c>
      <c r="IB14">
        <f>SUM($C5:IB5)+SUM($C6:IB6)</f>
        <v>1963.1426213300003</v>
      </c>
      <c r="IC14">
        <f>SUM($C5:IC5)+SUM($C6:IC6)</f>
        <v>1983.8042213300005</v>
      </c>
      <c r="ID14">
        <f>SUM($C5:ID5)+SUM($C6:ID6)</f>
        <v>2004.5832213300005</v>
      </c>
      <c r="IE14">
        <f>SUM($C5:IE5)+SUM($C6:IE6)</f>
        <v>2025.4796213300006</v>
      </c>
      <c r="IF14">
        <f>SUM($C5:IF5)+SUM($C6:IF6)</f>
        <v>2046.4934213300005</v>
      </c>
      <c r="IG14">
        <f>SUM($C5:IG5)+SUM($C6:IG6)</f>
        <v>2067.6246213300005</v>
      </c>
      <c r="IH14">
        <f>SUM($C5:IH5)+SUM($C6:IH6)</f>
        <v>2088.8732213300004</v>
      </c>
      <c r="II14">
        <f>SUM($C5:II5)+SUM($C6:II6)</f>
        <v>2110.2392213300004</v>
      </c>
      <c r="IJ14">
        <f>SUM($C5:IJ5)+SUM($C6:IJ6)</f>
        <v>2131.7226213300005</v>
      </c>
      <c r="IK14">
        <f>SUM($C5:IK5)+SUM($C6:IK6)</f>
        <v>2153.3234213300007</v>
      </c>
      <c r="IL14">
        <f>SUM($C5:IL5)+SUM($C6:IL6)</f>
        <v>2175.0416213300005</v>
      </c>
      <c r="IM14">
        <f>SUM($C5:IM5)+SUM($C6:IM6)</f>
        <v>2196.8772213300003</v>
      </c>
      <c r="IN14">
        <f>SUM($C5:IN5)+SUM($C6:IN6)</f>
        <v>2218.8302213300003</v>
      </c>
      <c r="IO14">
        <f>SUM($C5:IO5)+SUM($C6:IO6)</f>
        <v>2240.9006213300004</v>
      </c>
      <c r="IP14">
        <f>SUM($C5:IP5)+SUM($C6:IP6)</f>
        <v>2263.0884213300005</v>
      </c>
      <c r="IQ14">
        <f>SUM($C5:IQ5)+SUM($C6:IQ6)</f>
        <v>2285.3936213300003</v>
      </c>
      <c r="IR14">
        <f>SUM($C5:IR5)+SUM($C6:IR6)</f>
        <v>2307.8162213300006</v>
      </c>
      <c r="IS14">
        <f>SUM($C5:IS5)+SUM($C6:IS6)</f>
        <v>2330.3562213300006</v>
      </c>
    </row>
    <row r="15" spans="1:253" ht="16.7" customHeight="1">
      <c r="B15" s="18" t="s">
        <v>118</v>
      </c>
      <c r="C15">
        <f>SUM($C9:C9)</f>
        <v>0.5394800529999999</v>
      </c>
      <c r="D15">
        <f>SUM($C9:D9)</f>
        <v>1.0962281799999998</v>
      </c>
      <c r="E15">
        <f>SUM($C9:E9)</f>
        <v>1.6638056229999996</v>
      </c>
      <c r="F15">
        <f>SUM($C9:F9)</f>
        <v>2.2444435329999992</v>
      </c>
      <c r="G15">
        <f>SUM($C9:G9)</f>
        <v>2.839004490999999</v>
      </c>
      <c r="H15">
        <f>SUM($C9:H9)</f>
        <v>3.4364805049999987</v>
      </c>
      <c r="I15">
        <f>SUM($C9:I9)</f>
        <v>4.0400941649999984</v>
      </c>
      <c r="J15">
        <f>SUM($C9:J9)</f>
        <v>4.6518006279999984</v>
      </c>
      <c r="K15">
        <f>SUM($C9:K9)</f>
        <v>5.2681434139999981</v>
      </c>
      <c r="L15">
        <f>SUM($C9:L9)</f>
        <v>5.897042083999998</v>
      </c>
      <c r="M15">
        <f>SUM($C9:M9)</f>
        <v>6.5022248969999978</v>
      </c>
      <c r="N15">
        <f>SUM($C9:N9)</f>
        <v>7.091015516999998</v>
      </c>
      <c r="O15">
        <f>SUM($C9:O9)</f>
        <v>7.6763002949999981</v>
      </c>
      <c r="P15">
        <f>SUM($C9:P9)</f>
        <v>8.2635464809999988</v>
      </c>
      <c r="Q15">
        <f>SUM($C9:Q9)</f>
        <v>8.8512656909999983</v>
      </c>
      <c r="R15">
        <f>SUM($C9:R9)</f>
        <v>9.4348671829999979</v>
      </c>
      <c r="S15">
        <f>SUM($C9:S9)</f>
        <v>10.024513467999999</v>
      </c>
      <c r="T15">
        <f>SUM($C9:T9)</f>
        <v>10.622372749999998</v>
      </c>
      <c r="U15">
        <f>SUM($C9:U9)</f>
        <v>11.217502529999999</v>
      </c>
      <c r="V15">
        <f>SUM($C9:V9)</f>
        <v>11.815409577999999</v>
      </c>
      <c r="W15">
        <f>SUM($C9:W9)</f>
        <v>12.458497257999998</v>
      </c>
      <c r="X15">
        <f>SUM($C9:X9)</f>
        <v>13.127195417999998</v>
      </c>
      <c r="Y15">
        <f>SUM($C9:Y9)</f>
        <v>13.816848221999997</v>
      </c>
      <c r="Z15">
        <f>SUM($C9:Z9)</f>
        <v>14.526652178999997</v>
      </c>
      <c r="AA15">
        <f>SUM($C9:AA9)</f>
        <v>15.239522298999997</v>
      </c>
      <c r="AB15">
        <f>SUM($C9:AB9)</f>
        <v>15.966749160999997</v>
      </c>
      <c r="AC15">
        <f>SUM($C9:AC9)</f>
        <v>16.701581703999999</v>
      </c>
      <c r="AD15">
        <f>SUM($C9:AD9)</f>
        <v>17.450099813999998</v>
      </c>
      <c r="AE15">
        <f>SUM($C9:AE9)</f>
        <v>18.210777315999998</v>
      </c>
      <c r="AF15">
        <f>SUM($C9:AF9)</f>
        <v>18.986874229999998</v>
      </c>
      <c r="AG15">
        <f>SUM($C9:AG9)</f>
        <v>19.789860855999997</v>
      </c>
      <c r="AH15">
        <f>SUM($C9:AH9)</f>
        <v>20.591839987999997</v>
      </c>
      <c r="AI15">
        <f>SUM($C9:AI9)</f>
        <v>21.415895257999995</v>
      </c>
      <c r="AJ15">
        <f>SUM($C9:AJ9)</f>
        <v>22.264664587999995</v>
      </c>
      <c r="AK15">
        <f>SUM($C9:AK9)</f>
        <v>23.116919201999995</v>
      </c>
      <c r="AL15">
        <f>SUM($C9:AL9)</f>
        <v>23.969479848999995</v>
      </c>
      <c r="AM15">
        <f>SUM($C9:AM9)</f>
        <v>24.834176688999996</v>
      </c>
      <c r="AN15">
        <f>SUM($C9:AN9)</f>
        <v>25.719598728999994</v>
      </c>
      <c r="AO15">
        <f>SUM($C9:AO9)</f>
        <v>26.628743845999995</v>
      </c>
      <c r="AP15">
        <f>SUM($C9:AP9)</f>
        <v>27.536450225999996</v>
      </c>
      <c r="AQ15">
        <f>SUM($C9:AQ9)</f>
        <v>28.514362099999996</v>
      </c>
      <c r="AR15">
        <f>SUM($C9:AR9)</f>
        <v>29.524244646999996</v>
      </c>
      <c r="AS15">
        <f>SUM($C9:AS9)</f>
        <v>30.544236143999996</v>
      </c>
      <c r="AT15">
        <f>SUM($C9:AT9)</f>
        <v>31.575682949999994</v>
      </c>
      <c r="AU15">
        <f>SUM($C9:AU9)</f>
        <v>32.623096424999993</v>
      </c>
      <c r="AV15">
        <f>SUM($C9:AV9)</f>
        <v>33.694144550999994</v>
      </c>
      <c r="AW15">
        <f>SUM($C9:AW9)</f>
        <v>34.782465880999993</v>
      </c>
      <c r="AX15">
        <f>SUM($C9:AX9)</f>
        <v>35.887276740999994</v>
      </c>
      <c r="AY15">
        <f>SUM($C9:AY9)</f>
        <v>37.014604367999993</v>
      </c>
      <c r="AZ15">
        <f>SUM($C9:AZ9)</f>
        <v>38.183052250999992</v>
      </c>
      <c r="BA15">
        <f>SUM($C9:BA9)</f>
        <v>39.385257756999991</v>
      </c>
      <c r="BB15">
        <f>SUM($C9:BB9)</f>
        <v>40.607522246999991</v>
      </c>
      <c r="BC15">
        <f>SUM($C9:BC9)</f>
        <v>41.852377242999992</v>
      </c>
      <c r="BD15">
        <f>SUM($C9:BD9)</f>
        <v>43.134443662999992</v>
      </c>
      <c r="BE15">
        <f>SUM($C9:BE9)</f>
        <v>44.437980386999989</v>
      </c>
      <c r="BF15">
        <f>SUM($C9:BF9)</f>
        <v>45.772386201999986</v>
      </c>
      <c r="BG15">
        <f>SUM($C9:BG9)</f>
        <v>47.132219241999984</v>
      </c>
      <c r="BH15">
        <f>SUM($C9:BH9)</f>
        <v>48.567282135999982</v>
      </c>
      <c r="BI15">
        <f>SUM($C9:BI9)</f>
        <v>49.988370225999979</v>
      </c>
      <c r="BJ15">
        <f>SUM($C9:BJ9)</f>
        <v>51.43887193099998</v>
      </c>
      <c r="BK15">
        <f>SUM($C9:BK9)</f>
        <v>52.897133767999982</v>
      </c>
      <c r="BL15">
        <f>SUM($C9:BL9)</f>
        <v>54.357574657999983</v>
      </c>
      <c r="BM15">
        <f>SUM($C9:BM9)</f>
        <v>55.83657463399998</v>
      </c>
      <c r="BN15">
        <f>SUM($C9:BN9)</f>
        <v>57.364860077999978</v>
      </c>
      <c r="BO15">
        <f>SUM($C9:BO9)</f>
        <v>58.830657903999978</v>
      </c>
      <c r="BP15">
        <f>SUM($C9:BP9)</f>
        <v>60.27889452399998</v>
      </c>
      <c r="BQ15">
        <f>SUM($C9:BQ9)</f>
        <v>61.765909573999977</v>
      </c>
      <c r="BR15">
        <f>SUM($C9:BR9)</f>
        <v>63.279640143999977</v>
      </c>
      <c r="BS15">
        <f>SUM($C9:BS9)</f>
        <v>64.789530433999971</v>
      </c>
      <c r="BT15">
        <f>SUM($C9:BT9)</f>
        <v>66.203150858999976</v>
      </c>
      <c r="BU15">
        <f>SUM($C9:BU9)</f>
        <v>67.747434473999974</v>
      </c>
      <c r="BV15">
        <f>SUM($C9:BV9)</f>
        <v>69.23320135699997</v>
      </c>
      <c r="BW15">
        <f>SUM($C9:BW9)</f>
        <v>70.759293022999969</v>
      </c>
      <c r="BX15">
        <f>SUM($C9:BX9)</f>
        <v>72.367113036999967</v>
      </c>
      <c r="BY15">
        <f>SUM($C9:BY9)</f>
        <v>73.980585892999969</v>
      </c>
      <c r="BZ15">
        <f>SUM($C9:BZ9)</f>
        <v>75.614479112999973</v>
      </c>
      <c r="CA15">
        <f>SUM($C9:CA9)</f>
        <v>77.232647856999975</v>
      </c>
      <c r="CB15">
        <f>SUM($C9:CB9)</f>
        <v>78.915870586999972</v>
      </c>
      <c r="CC15">
        <f>SUM($C9:CC9)</f>
        <v>80.597422646999973</v>
      </c>
      <c r="CD15">
        <f>SUM($C9:CD9)</f>
        <v>82.33722471699997</v>
      </c>
      <c r="CE15">
        <f>SUM($C9:CE9)</f>
        <v>84.028031486999964</v>
      </c>
      <c r="CF15">
        <f>SUM($C9:CF9)</f>
        <v>85.652694943999961</v>
      </c>
      <c r="CG15">
        <f>SUM($C9:CG9)</f>
        <v>87.222169423999958</v>
      </c>
      <c r="CH15">
        <f>SUM($C9:CH9)</f>
        <v>88.827614323999953</v>
      </c>
      <c r="CI15">
        <f>SUM($C9:CI9)</f>
        <v>90.498012053999958</v>
      </c>
      <c r="CJ15">
        <f>SUM($C9:CJ9)</f>
        <v>92.20329644399996</v>
      </c>
      <c r="CK15">
        <f>SUM($C9:CK9)</f>
        <v>93.983704743999965</v>
      </c>
      <c r="CL15">
        <f>SUM($C9:CL9)</f>
        <v>95.81634556399996</v>
      </c>
      <c r="CM15">
        <f>SUM($C9:CM9)</f>
        <v>97.603377643999963</v>
      </c>
      <c r="CN15">
        <f>SUM($C9:CN9)</f>
        <v>99.437415913999956</v>
      </c>
      <c r="CO15">
        <f>SUM($C9:CO9)</f>
        <v>101.37486605399995</v>
      </c>
      <c r="CP15">
        <f>SUM($C9:CP9)</f>
        <v>103.36584869399995</v>
      </c>
      <c r="CQ15">
        <f>SUM($C9:CQ9)</f>
        <v>105.36135276399995</v>
      </c>
      <c r="CR15">
        <f>SUM($C9:CR9)</f>
        <v>107.37021383399994</v>
      </c>
      <c r="CS15">
        <f>SUM($C9:CS9)</f>
        <v>109.39365949399993</v>
      </c>
      <c r="CT15">
        <f>SUM($C9:CT9)</f>
        <v>111.24695179399993</v>
      </c>
      <c r="CU15">
        <f>SUM($C9:CU9)</f>
        <v>113.17117508399993</v>
      </c>
      <c r="CV15">
        <f>SUM($C9:CV9)</f>
        <v>115.18151283399993</v>
      </c>
      <c r="CW15">
        <f>SUM($C9:CW9)</f>
        <v>117.23055852399993</v>
      </c>
      <c r="CX15">
        <f>SUM($C9:CX9)</f>
        <v>119.22339518399993</v>
      </c>
      <c r="CY15">
        <f>SUM($C9:CY9)</f>
        <v>121.47666503399992</v>
      </c>
      <c r="CZ15">
        <f>SUM($C9:CZ9)</f>
        <v>123.82907935399992</v>
      </c>
      <c r="DA15">
        <f>SUM($C9:DA9)</f>
        <v>126.22411105399992</v>
      </c>
      <c r="DB15">
        <f>SUM($C9:DB9)</f>
        <v>128.67422736399993</v>
      </c>
      <c r="DC15">
        <f>SUM($C9:DC9)</f>
        <v>131.18010563399994</v>
      </c>
      <c r="DD15">
        <f>SUM($C9:DD9)</f>
        <v>133.84762374399995</v>
      </c>
      <c r="DE15">
        <f>SUM($C9:DE9)</f>
        <v>136.64190529399994</v>
      </c>
      <c r="DF15">
        <f>SUM($C9:DF9)</f>
        <v>139.51556276399995</v>
      </c>
      <c r="DG15">
        <f>SUM($C9:DG9)</f>
        <v>142.47588949399994</v>
      </c>
      <c r="DH15">
        <f>SUM($C9:DH9)</f>
        <v>145.59260294399994</v>
      </c>
      <c r="DI15">
        <f>SUM($C9:DI9)</f>
        <v>148.62686570399993</v>
      </c>
      <c r="DJ15">
        <f>SUM($C9:DJ9)</f>
        <v>151.60790908399991</v>
      </c>
      <c r="DK15">
        <f>SUM($C9:DK9)</f>
        <v>154.56013440399991</v>
      </c>
      <c r="DL15">
        <f>SUM($C9:DL9)</f>
        <v>157.57113964399991</v>
      </c>
      <c r="DM15">
        <f>SUM($C9:DM9)</f>
        <v>160.6558198539999</v>
      </c>
      <c r="DN15">
        <f>SUM($C9:DN9)</f>
        <v>163.7302913639999</v>
      </c>
      <c r="DO15">
        <f>SUM($C9:DO9)</f>
        <v>166.8720166039999</v>
      </c>
      <c r="DP15">
        <f>SUM($C9:DP9)</f>
        <v>170.10622947399989</v>
      </c>
      <c r="DQ15">
        <f>SUM($C9:DQ9)</f>
        <v>173.4750985739999</v>
      </c>
      <c r="DR15">
        <f>SUM($C9:DR9)</f>
        <v>176.94208367399989</v>
      </c>
      <c r="DS15">
        <f>SUM($C9:DS9)</f>
        <v>180.65929250399989</v>
      </c>
      <c r="DT15">
        <f>SUM($C9:DT9)</f>
        <v>184.43088750399988</v>
      </c>
      <c r="DU15">
        <f>SUM($C9:DU9)</f>
        <v>188.33412533399988</v>
      </c>
      <c r="DV15">
        <f>SUM($C9:DV9)</f>
        <v>192.37011882399989</v>
      </c>
      <c r="DW15">
        <f>SUM($C9:DW9)</f>
        <v>196.37433519399988</v>
      </c>
      <c r="DX15">
        <f>SUM($C9:DX9)</f>
        <v>200.40348868399988</v>
      </c>
      <c r="DY15">
        <f>SUM($C9:DY9)</f>
        <v>204.60787727399989</v>
      </c>
      <c r="DZ15">
        <f>SUM($C9:DZ9)</f>
        <v>208.90705990399988</v>
      </c>
      <c r="EA15">
        <f>SUM($C9:EA9)</f>
        <v>213.28771947399989</v>
      </c>
      <c r="EB15">
        <f>SUM($C9:EB9)</f>
        <v>217.72728797399989</v>
      </c>
      <c r="EC15">
        <f>SUM($C9:EC9)</f>
        <v>222.1798044039999</v>
      </c>
      <c r="ED15">
        <f>SUM($C9:ED9)</f>
        <v>226.59750124399989</v>
      </c>
      <c r="EE15">
        <f>SUM($C9:EE9)</f>
        <v>230.99822310399989</v>
      </c>
      <c r="EF15">
        <f>SUM($C9:EF9)</f>
        <v>235.51630948399989</v>
      </c>
      <c r="EG15">
        <f>SUM($C9:EG9)</f>
        <v>240.31224464399989</v>
      </c>
      <c r="EH15">
        <f>SUM($C9:EH9)</f>
        <v>245.14482700399989</v>
      </c>
      <c r="EI15">
        <f>SUM($C9:EI9)</f>
        <v>250.06542952399988</v>
      </c>
      <c r="EJ15">
        <f>SUM($C9:EJ9)</f>
        <v>255.04812404399988</v>
      </c>
      <c r="EK15">
        <f>SUM($C9:EK9)</f>
        <v>260.14399871399985</v>
      </c>
      <c r="EL15">
        <f>SUM($C9:EL9)</f>
        <v>265.28233971399987</v>
      </c>
      <c r="EM15">
        <f>SUM($C9:EM9)</f>
        <v>270.48046991399985</v>
      </c>
      <c r="EN15">
        <f>SUM($C9:EN9)</f>
        <v>275.72855871399986</v>
      </c>
      <c r="EO15">
        <f>SUM($C9:EO9)</f>
        <v>280.90143905399987</v>
      </c>
      <c r="EP15">
        <f>SUM($C9:EP9)</f>
        <v>286.09985653399985</v>
      </c>
      <c r="EQ15">
        <f>SUM($C9:EQ9)</f>
        <v>291.46095543399986</v>
      </c>
      <c r="ER15">
        <f>SUM($C9:ER9)</f>
        <v>296.88311729399987</v>
      </c>
      <c r="ES15">
        <f>SUM($C9:ES9)</f>
        <v>302.50103805399988</v>
      </c>
      <c r="ET15">
        <f>SUM($C9:ET9)</f>
        <v>308.42225695399986</v>
      </c>
      <c r="EU15">
        <f>SUM($C9:EU9)</f>
        <v>314.07293466399989</v>
      </c>
      <c r="EV15">
        <f>SUM($C9:EV9)</f>
        <v>319.7832360839999</v>
      </c>
      <c r="EW15">
        <f>SUM($C9:EW9)</f>
        <v>325.49892400399989</v>
      </c>
      <c r="EX15">
        <f>SUM($C9:EX9)</f>
        <v>331.18355091399991</v>
      </c>
      <c r="EY15">
        <f>SUM($C9:EY9)</f>
        <v>337.04018672399991</v>
      </c>
      <c r="EZ15">
        <f>SUM($C9:EZ9)</f>
        <v>343.24181636399993</v>
      </c>
      <c r="FA15">
        <f>SUM($C9:FA9)</f>
        <v>349.5307270639999</v>
      </c>
      <c r="FB15">
        <f>SUM($C9:FB9)</f>
        <v>355.90208921399989</v>
      </c>
      <c r="FC15">
        <f>SUM($C9:FC9)</f>
        <v>362.52125791399988</v>
      </c>
      <c r="FD15">
        <f>SUM($C9:FD9)</f>
        <v>369.17002367399988</v>
      </c>
      <c r="FE15">
        <f>SUM($C9:FE9)</f>
        <v>375.95479713399988</v>
      </c>
      <c r="FF15">
        <f>SUM($C9:FF9)</f>
        <v>382.73834623399989</v>
      </c>
      <c r="FG15">
        <f>SUM($C9:FG9)</f>
        <v>389.84256973399988</v>
      </c>
      <c r="FH15">
        <f>SUM($C9:FH9)</f>
        <v>397.16434323399989</v>
      </c>
      <c r="FI15">
        <f>SUM($C9:FI9)</f>
        <v>404.6069320339999</v>
      </c>
      <c r="FJ15">
        <f>SUM($C9:FJ9)</f>
        <v>412.01023643399992</v>
      </c>
      <c r="FK15">
        <f>SUM($C9:FK9)</f>
        <v>419.52434598399992</v>
      </c>
      <c r="FL15">
        <f>SUM($C9:FL9)</f>
        <v>427.10913078399994</v>
      </c>
      <c r="FM15">
        <f>SUM($C9:FM9)</f>
        <v>434.49411633399995</v>
      </c>
      <c r="FN15">
        <f>SUM($C9:FN9)</f>
        <v>441.97046718399997</v>
      </c>
      <c r="FO15">
        <f>SUM($C9:FO9)</f>
        <v>449.52792998399997</v>
      </c>
      <c r="FP15">
        <f>SUM($C9:FP9)</f>
        <v>457.19596613399995</v>
      </c>
      <c r="FQ15">
        <f>SUM($C9:FQ9)</f>
        <v>464.49752040399994</v>
      </c>
      <c r="FR15">
        <f>SUM($C9:FR9)</f>
        <v>472.13844488399997</v>
      </c>
      <c r="FS15">
        <f>SUM($C9:FS9)</f>
        <v>479.81367918399997</v>
      </c>
      <c r="FT15">
        <f>SUM($C9:FT9)</f>
        <v>487.49651918399996</v>
      </c>
      <c r="FU15">
        <f>SUM($C9:FU9)</f>
        <v>495.26143918399993</v>
      </c>
      <c r="FV15">
        <f>SUM($C9:FV9)</f>
        <v>503.10843918399991</v>
      </c>
      <c r="FW15">
        <f>SUM($C9:FW9)</f>
        <v>511.0375191839999</v>
      </c>
      <c r="FX15">
        <f>SUM($C9:FX9)</f>
        <v>519.04867918399987</v>
      </c>
      <c r="FY15">
        <f>SUM($C9:FY9)</f>
        <v>527.1419191839999</v>
      </c>
      <c r="FZ15">
        <f>SUM($C9:FZ9)</f>
        <v>535.31723918399996</v>
      </c>
      <c r="GA15">
        <f>SUM($C9:GA9)</f>
        <v>543.57463918399992</v>
      </c>
      <c r="GB15">
        <f>SUM($C9:GB9)</f>
        <v>551.9141191839999</v>
      </c>
      <c r="GC15">
        <f>SUM($C9:GC9)</f>
        <v>560.3356791839999</v>
      </c>
      <c r="GD15">
        <f>SUM($C9:GD9)</f>
        <v>568.83931918399992</v>
      </c>
      <c r="GE15">
        <f>SUM($C9:GE9)</f>
        <v>577.42503918399996</v>
      </c>
      <c r="GF15">
        <f>SUM($C9:GF9)</f>
        <v>586.0928391839999</v>
      </c>
      <c r="GG15">
        <f>SUM($C9:GG9)</f>
        <v>594.84271918399986</v>
      </c>
      <c r="GH15">
        <f>SUM($C9:GH9)</f>
        <v>603.67467918399984</v>
      </c>
      <c r="GI15">
        <f>SUM($C9:GI9)</f>
        <v>612.58871918399984</v>
      </c>
      <c r="GJ15">
        <f>SUM($C9:GJ9)</f>
        <v>621.58483918399986</v>
      </c>
      <c r="GK15">
        <f>SUM($C9:GK9)</f>
        <v>630.6630391839999</v>
      </c>
      <c r="GL15">
        <f>SUM($C9:GL9)</f>
        <v>639.82331918399984</v>
      </c>
      <c r="GM15">
        <f>SUM($C9:GM9)</f>
        <v>649.0656791839998</v>
      </c>
      <c r="GN15">
        <f>SUM($C9:GN9)</f>
        <v>658.39011918399979</v>
      </c>
      <c r="GO15">
        <f>SUM($C9:GO9)</f>
        <v>667.79663918399979</v>
      </c>
      <c r="GP15">
        <f>SUM($C9:GP9)</f>
        <v>677.28523918399981</v>
      </c>
      <c r="GQ15">
        <f>SUM($C9:GQ9)</f>
        <v>686.85591918399984</v>
      </c>
      <c r="GR15">
        <f>SUM($C9:GR9)</f>
        <v>696.50867918399979</v>
      </c>
      <c r="GS15">
        <f>SUM($C9:GS9)</f>
        <v>706.24351918399975</v>
      </c>
      <c r="GT15">
        <f>SUM($C9:GT9)</f>
        <v>716.06043918399973</v>
      </c>
      <c r="GU15">
        <f>SUM($C9:GU9)</f>
        <v>725.95943918399973</v>
      </c>
      <c r="GV15">
        <f>SUM($C9:GV9)</f>
        <v>735.94051918399975</v>
      </c>
      <c r="GW15">
        <f>SUM($C9:GW9)</f>
        <v>746.00367918399979</v>
      </c>
      <c r="GX15">
        <f>SUM($C9:GX9)</f>
        <v>756.14891918399974</v>
      </c>
      <c r="GY15">
        <f>SUM($C9:GY9)</f>
        <v>766.3762391839997</v>
      </c>
      <c r="GZ15">
        <f>SUM($C9:GZ9)</f>
        <v>776.68563918399968</v>
      </c>
      <c r="HA15">
        <f>SUM($C9:HA9)</f>
        <v>787.07711918399968</v>
      </c>
      <c r="HB15">
        <f>SUM($C9:HB9)</f>
        <v>797.5506791839997</v>
      </c>
      <c r="HC15">
        <f>SUM($C9:HC9)</f>
        <v>808.10631918399974</v>
      </c>
      <c r="HD15">
        <f>SUM($C9:HD9)</f>
        <v>818.74403918399969</v>
      </c>
      <c r="HE15">
        <f>SUM($C9:HE9)</f>
        <v>829.46383918399965</v>
      </c>
      <c r="HF15">
        <f>SUM($C9:HF9)</f>
        <v>840.26571918399964</v>
      </c>
      <c r="HG15">
        <f>SUM($C9:HG9)</f>
        <v>851.14967918399964</v>
      </c>
      <c r="HH15">
        <f>SUM($C9:HH9)</f>
        <v>862.11571918399966</v>
      </c>
      <c r="HI15">
        <f>SUM($C9:HI9)</f>
        <v>873.1638391839997</v>
      </c>
      <c r="HJ15">
        <f>SUM($C9:HJ9)</f>
        <v>884.29403918399976</v>
      </c>
      <c r="HK15">
        <f>SUM($C9:HK9)</f>
        <v>895.50631918399972</v>
      </c>
      <c r="HL15">
        <f>SUM($C9:HL9)</f>
        <v>906.8006791839997</v>
      </c>
      <c r="HM15">
        <f>SUM($C9:HM9)</f>
        <v>918.17711918399971</v>
      </c>
      <c r="HN15">
        <f>SUM($C9:HN9)</f>
        <v>929.63563918399973</v>
      </c>
      <c r="HO15">
        <f>SUM($C9:HO9)</f>
        <v>941.17623918399977</v>
      </c>
      <c r="HP15">
        <f>SUM($C9:HP9)</f>
        <v>952.79891918399971</v>
      </c>
      <c r="HQ15">
        <f>SUM($C9:HQ9)</f>
        <v>964.50367918399968</v>
      </c>
      <c r="HR15">
        <f>SUM($C9:HR9)</f>
        <v>976.29051918399966</v>
      </c>
      <c r="HS15">
        <f>SUM($C9:HS9)</f>
        <v>988.15943918399967</v>
      </c>
      <c r="HT15">
        <f>SUM($C9:HT9)</f>
        <v>1000.1104391839997</v>
      </c>
      <c r="HU15">
        <f>SUM($C9:HU9)</f>
        <v>1012.1435191839997</v>
      </c>
      <c r="HV15">
        <f>SUM($C9:HV9)</f>
        <v>1024.2586791839997</v>
      </c>
      <c r="HW15">
        <f>SUM($C9:HW9)</f>
        <v>1036.4559191839996</v>
      </c>
      <c r="HX15">
        <f>SUM($C9:HX9)</f>
        <v>1048.7352391839997</v>
      </c>
      <c r="HY15">
        <f>SUM($C9:HY9)</f>
        <v>1061.0966391839997</v>
      </c>
      <c r="HZ15">
        <f>SUM($C9:HZ9)</f>
        <v>1073.5401191839996</v>
      </c>
      <c r="IA15">
        <f>SUM($C9:IA9)</f>
        <v>1086.0656791839997</v>
      </c>
      <c r="IB15">
        <f>SUM($C9:IB9)</f>
        <v>1098.6733191839996</v>
      </c>
      <c r="IC15">
        <f>SUM($C9:IC9)</f>
        <v>1111.3630391839997</v>
      </c>
      <c r="ID15">
        <f>SUM($C9:ID9)</f>
        <v>1124.1348391839997</v>
      </c>
      <c r="IE15">
        <f>SUM($C9:IE9)</f>
        <v>1136.9887191839998</v>
      </c>
      <c r="IF15">
        <f>SUM($C9:IF9)</f>
        <v>1149.9246791839998</v>
      </c>
      <c r="IG15">
        <f>SUM($C9:IG9)</f>
        <v>1162.9427191839998</v>
      </c>
      <c r="IH15">
        <f>SUM($C9:IH9)</f>
        <v>1176.0428391839998</v>
      </c>
      <c r="II15">
        <f>SUM($C9:II9)</f>
        <v>1189.2250391839998</v>
      </c>
      <c r="IJ15">
        <f>SUM($C9:IJ9)</f>
        <v>1202.4893191839999</v>
      </c>
      <c r="IK15">
        <f>SUM($C9:IK9)</f>
        <v>1215.8356791839999</v>
      </c>
      <c r="IL15">
        <f>SUM($C9:IL9)</f>
        <v>1229.2641191839998</v>
      </c>
      <c r="IM15">
        <f>SUM($C9:IM9)</f>
        <v>1242.7746391839999</v>
      </c>
      <c r="IN15">
        <f>SUM($C9:IN9)</f>
        <v>1256.3672391839998</v>
      </c>
      <c r="IO15">
        <f>SUM($C9:IO9)</f>
        <v>1270.0419191839999</v>
      </c>
      <c r="IP15">
        <f>SUM($C9:IP9)</f>
        <v>1283.7986791839999</v>
      </c>
      <c r="IQ15">
        <f>SUM($C9:IQ9)</f>
        <v>1297.6375191839998</v>
      </c>
      <c r="IR15">
        <f>SUM($C9:IR9)</f>
        <v>1311.5584391839998</v>
      </c>
      <c r="IS15">
        <f>SUM($C9:IS9)</f>
        <v>1325.5614391839997</v>
      </c>
    </row>
    <row r="16" spans="1:253" s="26" customFormat="1" ht="16.7" customHeight="1">
      <c r="A16"/>
      <c r="B16" s="18" t="s">
        <v>81</v>
      </c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>
        <f t="shared" ref="FU16:GZ16" si="40">(0.00006*(FU1-FG$1)^2 - 0.0053*(FU1-FG$1) + 0.6423)/100</f>
        <v>5.7985999999999992E-3</v>
      </c>
      <c r="FV16">
        <f t="shared" si="40"/>
        <v>5.7985999999999992E-3</v>
      </c>
      <c r="FW16">
        <f t="shared" si="40"/>
        <v>5.7985999999999992E-3</v>
      </c>
      <c r="FX16">
        <f t="shared" si="40"/>
        <v>5.7985999999999992E-3</v>
      </c>
      <c r="FY16">
        <f t="shared" si="40"/>
        <v>5.7985999999999992E-3</v>
      </c>
      <c r="FZ16">
        <f t="shared" si="40"/>
        <v>5.7985999999999992E-3</v>
      </c>
      <c r="GA16">
        <f t="shared" si="40"/>
        <v>5.7985999999999992E-3</v>
      </c>
      <c r="GB16">
        <f t="shared" si="40"/>
        <v>5.7985999999999992E-3</v>
      </c>
      <c r="GC16">
        <f t="shared" si="40"/>
        <v>5.7985999999999992E-3</v>
      </c>
      <c r="GD16">
        <f t="shared" si="40"/>
        <v>5.7985999999999992E-3</v>
      </c>
      <c r="GE16">
        <f t="shared" si="40"/>
        <v>5.7985999999999992E-3</v>
      </c>
      <c r="GF16">
        <f t="shared" si="40"/>
        <v>5.7985999999999992E-3</v>
      </c>
      <c r="GG16">
        <f t="shared" si="40"/>
        <v>5.7985999999999992E-3</v>
      </c>
      <c r="GH16">
        <f t="shared" si="40"/>
        <v>5.7985999999999992E-3</v>
      </c>
      <c r="GI16">
        <f t="shared" si="40"/>
        <v>5.7985999999999992E-3</v>
      </c>
      <c r="GJ16">
        <f t="shared" si="40"/>
        <v>5.7985999999999992E-3</v>
      </c>
      <c r="GK16">
        <f t="shared" si="40"/>
        <v>5.7985999999999992E-3</v>
      </c>
      <c r="GL16">
        <f t="shared" si="40"/>
        <v>5.7985999999999992E-3</v>
      </c>
      <c r="GM16">
        <f t="shared" si="40"/>
        <v>5.7985999999999992E-3</v>
      </c>
      <c r="GN16">
        <f t="shared" si="40"/>
        <v>5.7985999999999992E-3</v>
      </c>
      <c r="GO16">
        <f t="shared" si="40"/>
        <v>5.7985999999999992E-3</v>
      </c>
      <c r="GP16">
        <f t="shared" si="40"/>
        <v>5.7985999999999992E-3</v>
      </c>
      <c r="GQ16">
        <f t="shared" si="40"/>
        <v>5.7985999999999992E-3</v>
      </c>
      <c r="GR16">
        <f t="shared" si="40"/>
        <v>5.7985999999999992E-3</v>
      </c>
      <c r="GS16">
        <f t="shared" si="40"/>
        <v>5.7985999999999992E-3</v>
      </c>
      <c r="GT16">
        <f t="shared" si="40"/>
        <v>5.7985999999999992E-3</v>
      </c>
      <c r="GU16">
        <f t="shared" si="40"/>
        <v>5.7985999999999992E-3</v>
      </c>
      <c r="GV16">
        <f t="shared" si="40"/>
        <v>5.7985999999999992E-3</v>
      </c>
      <c r="GW16">
        <f t="shared" si="40"/>
        <v>5.7985999999999992E-3</v>
      </c>
      <c r="GX16">
        <f t="shared" si="40"/>
        <v>5.7985999999999992E-3</v>
      </c>
      <c r="GY16">
        <f t="shared" si="40"/>
        <v>5.7985999999999992E-3</v>
      </c>
      <c r="GZ16">
        <f t="shared" si="40"/>
        <v>5.7985999999999992E-3</v>
      </c>
      <c r="HA16">
        <f t="shared" ref="HA16:IF16" si="41">(0.00006*(HA1-GM$1)^2 - 0.0053*(HA1-GM$1) + 0.6423)/100</f>
        <v>5.7985999999999992E-3</v>
      </c>
      <c r="HB16">
        <f t="shared" si="41"/>
        <v>5.7985999999999992E-3</v>
      </c>
      <c r="HC16">
        <f t="shared" si="41"/>
        <v>5.7985999999999992E-3</v>
      </c>
      <c r="HD16">
        <f t="shared" si="41"/>
        <v>5.7985999999999992E-3</v>
      </c>
      <c r="HE16">
        <f t="shared" si="41"/>
        <v>5.7985999999999992E-3</v>
      </c>
      <c r="HF16">
        <f t="shared" si="41"/>
        <v>5.7985999999999992E-3</v>
      </c>
      <c r="HG16">
        <f t="shared" si="41"/>
        <v>5.7985999999999992E-3</v>
      </c>
      <c r="HH16">
        <f t="shared" si="41"/>
        <v>5.7985999999999992E-3</v>
      </c>
      <c r="HI16">
        <f t="shared" si="41"/>
        <v>5.7985999999999992E-3</v>
      </c>
      <c r="HJ16">
        <f t="shared" si="41"/>
        <v>5.7985999999999992E-3</v>
      </c>
      <c r="HK16">
        <f t="shared" si="41"/>
        <v>5.7985999999999992E-3</v>
      </c>
      <c r="HL16">
        <f t="shared" si="41"/>
        <v>5.7985999999999992E-3</v>
      </c>
      <c r="HM16">
        <f t="shared" si="41"/>
        <v>5.7985999999999992E-3</v>
      </c>
      <c r="HN16">
        <f t="shared" si="41"/>
        <v>5.7985999999999992E-3</v>
      </c>
      <c r="HO16">
        <f t="shared" si="41"/>
        <v>5.7985999999999992E-3</v>
      </c>
      <c r="HP16">
        <f t="shared" si="41"/>
        <v>5.7985999999999992E-3</v>
      </c>
      <c r="HQ16">
        <f t="shared" si="41"/>
        <v>5.7985999999999992E-3</v>
      </c>
      <c r="HR16">
        <f t="shared" si="41"/>
        <v>5.7985999999999992E-3</v>
      </c>
      <c r="HS16">
        <f t="shared" si="41"/>
        <v>5.7985999999999992E-3</v>
      </c>
      <c r="HT16">
        <f t="shared" si="41"/>
        <v>5.7985999999999992E-3</v>
      </c>
      <c r="HU16">
        <f t="shared" si="41"/>
        <v>5.7985999999999992E-3</v>
      </c>
      <c r="HV16">
        <f t="shared" si="41"/>
        <v>5.7985999999999992E-3</v>
      </c>
      <c r="HW16">
        <f t="shared" si="41"/>
        <v>5.7985999999999992E-3</v>
      </c>
      <c r="HX16">
        <f t="shared" si="41"/>
        <v>5.7985999999999992E-3</v>
      </c>
      <c r="HY16">
        <f t="shared" si="41"/>
        <v>5.7985999999999992E-3</v>
      </c>
      <c r="HZ16">
        <f t="shared" si="41"/>
        <v>5.7985999999999992E-3</v>
      </c>
      <c r="IA16">
        <f t="shared" si="41"/>
        <v>5.7985999999999992E-3</v>
      </c>
      <c r="IB16">
        <f t="shared" si="41"/>
        <v>5.7985999999999992E-3</v>
      </c>
      <c r="IC16">
        <f t="shared" si="41"/>
        <v>5.7985999999999992E-3</v>
      </c>
      <c r="ID16">
        <f t="shared" si="41"/>
        <v>5.7985999999999992E-3</v>
      </c>
      <c r="IE16">
        <f t="shared" si="41"/>
        <v>5.7985999999999992E-3</v>
      </c>
      <c r="IF16">
        <f t="shared" si="41"/>
        <v>5.7985999999999992E-3</v>
      </c>
      <c r="IG16">
        <f t="shared" ref="IG16:IS16" si="42">(0.00006*(IG1-HS$1)^2 - 0.0053*(IG1-HS$1) + 0.6423)/100</f>
        <v>5.7985999999999992E-3</v>
      </c>
      <c r="IH16">
        <f t="shared" si="42"/>
        <v>5.7985999999999992E-3</v>
      </c>
      <c r="II16">
        <f t="shared" si="42"/>
        <v>5.7985999999999992E-3</v>
      </c>
      <c r="IJ16">
        <f t="shared" si="42"/>
        <v>5.7985999999999992E-3</v>
      </c>
      <c r="IK16">
        <f t="shared" si="42"/>
        <v>5.7985999999999992E-3</v>
      </c>
      <c r="IL16">
        <f t="shared" si="42"/>
        <v>5.7985999999999992E-3</v>
      </c>
      <c r="IM16">
        <f t="shared" si="42"/>
        <v>5.7985999999999992E-3</v>
      </c>
      <c r="IN16">
        <f t="shared" si="42"/>
        <v>5.7985999999999992E-3</v>
      </c>
      <c r="IO16">
        <f t="shared" si="42"/>
        <v>5.7985999999999992E-3</v>
      </c>
      <c r="IP16">
        <f t="shared" si="42"/>
        <v>5.7985999999999992E-3</v>
      </c>
      <c r="IQ16">
        <f t="shared" si="42"/>
        <v>5.7985999999999992E-3</v>
      </c>
      <c r="IR16">
        <f t="shared" si="42"/>
        <v>5.7985999999999992E-3</v>
      </c>
      <c r="IS16">
        <f t="shared" si="42"/>
        <v>5.7985999999999992E-3</v>
      </c>
    </row>
    <row r="17" spans="1:253" ht="16.7" customHeight="1">
      <c r="A17" s="20" t="s">
        <v>80</v>
      </c>
      <c r="B17" s="18"/>
      <c r="C17" s="22" t="s">
        <v>86</v>
      </c>
      <c r="G17" s="27" t="s">
        <v>85</v>
      </c>
      <c r="L17" t="s">
        <v>87</v>
      </c>
      <c r="U17" s="23" t="s">
        <v>88</v>
      </c>
    </row>
    <row r="18" spans="1:253" s="2" customFormat="1" ht="16.7" customHeight="1">
      <c r="A18"/>
      <c r="B18" s="18" t="s">
        <v>79</v>
      </c>
      <c r="C18">
        <v>7.2220000000000004</v>
      </c>
      <c r="D18">
        <v>7.1942000000000004</v>
      </c>
      <c r="E18">
        <v>7.1664000000000003</v>
      </c>
      <c r="F18">
        <v>7.1386000000000003</v>
      </c>
      <c r="G18">
        <v>7.1108000000000002</v>
      </c>
      <c r="H18">
        <v>7.0830000000000002</v>
      </c>
      <c r="I18">
        <v>7.0552000000000001</v>
      </c>
      <c r="J18">
        <v>7.0274000000000001</v>
      </c>
      <c r="K18">
        <v>6.9996</v>
      </c>
      <c r="L18">
        <v>6.9718</v>
      </c>
      <c r="M18">
        <v>6.944</v>
      </c>
      <c r="N18">
        <v>6.944</v>
      </c>
      <c r="O18">
        <v>6.944</v>
      </c>
      <c r="P18">
        <v>6.944</v>
      </c>
      <c r="Q18">
        <v>6.944</v>
      </c>
      <c r="R18">
        <v>6.944</v>
      </c>
      <c r="S18">
        <v>6.944</v>
      </c>
      <c r="T18">
        <v>6.944</v>
      </c>
      <c r="U18">
        <v>6.944</v>
      </c>
      <c r="V18">
        <v>6.944</v>
      </c>
      <c r="W18">
        <v>6.944</v>
      </c>
      <c r="X18">
        <v>6.944</v>
      </c>
      <c r="Y18">
        <v>6.944</v>
      </c>
      <c r="Z18">
        <v>6.944</v>
      </c>
      <c r="AA18">
        <v>6.944</v>
      </c>
      <c r="AB18">
        <v>6.944</v>
      </c>
      <c r="AC18">
        <v>6.944</v>
      </c>
      <c r="AD18">
        <v>6.944</v>
      </c>
      <c r="AE18">
        <v>6.944</v>
      </c>
      <c r="AF18">
        <v>6.944</v>
      </c>
      <c r="AG18">
        <v>6.944</v>
      </c>
      <c r="AH18">
        <v>6.9162999999999997</v>
      </c>
      <c r="AI18">
        <v>6.8885999999999994</v>
      </c>
      <c r="AJ18">
        <v>6.8608999999999991</v>
      </c>
      <c r="AK18">
        <v>6.8331999999999988</v>
      </c>
      <c r="AL18">
        <v>6.8054999999999986</v>
      </c>
      <c r="AM18">
        <v>6.7777999999999983</v>
      </c>
      <c r="AN18">
        <v>6.750099999999998</v>
      </c>
      <c r="AO18">
        <v>6.7223999999999977</v>
      </c>
      <c r="AP18">
        <v>6.6946999999999974</v>
      </c>
      <c r="AQ18">
        <v>6.6669999999999998</v>
      </c>
      <c r="AR18">
        <v>6.6113999999999997</v>
      </c>
      <c r="AS18">
        <v>6.5557999999999996</v>
      </c>
      <c r="AT18">
        <v>6.5001999999999995</v>
      </c>
      <c r="AU18">
        <v>6.4445999999999994</v>
      </c>
      <c r="AV18">
        <v>6.3889999999999993</v>
      </c>
      <c r="AW18">
        <v>6.3333999999999993</v>
      </c>
      <c r="AX18">
        <v>6.2777999999999992</v>
      </c>
      <c r="AY18">
        <v>6.2221999999999991</v>
      </c>
      <c r="AZ18">
        <v>6.166599999999999</v>
      </c>
      <c r="BA18">
        <v>6.1109999999999998</v>
      </c>
      <c r="BB18">
        <v>6.1387999999999998</v>
      </c>
      <c r="BC18">
        <v>6.1665999999999999</v>
      </c>
      <c r="BD18">
        <v>6.1943999999999999</v>
      </c>
      <c r="BE18">
        <v>6.2222</v>
      </c>
      <c r="BF18">
        <v>6.25</v>
      </c>
      <c r="BG18">
        <v>6.2778</v>
      </c>
      <c r="BH18">
        <v>6.3056000000000001</v>
      </c>
      <c r="BI18">
        <v>6.3334000000000001</v>
      </c>
      <c r="BJ18">
        <v>6.3612000000000002</v>
      </c>
      <c r="BK18">
        <v>6.3890000000000002</v>
      </c>
      <c r="BL18">
        <v>6.4445000000000006</v>
      </c>
      <c r="BM18">
        <v>6.5000000000000009</v>
      </c>
      <c r="BN18">
        <v>6.5555000000000012</v>
      </c>
      <c r="BO18">
        <v>6.6110000000000015</v>
      </c>
      <c r="BP18">
        <v>6.6665000000000019</v>
      </c>
      <c r="BQ18">
        <v>6.7220000000000022</v>
      </c>
      <c r="BR18">
        <v>6.7775000000000025</v>
      </c>
      <c r="BS18">
        <v>6.8330000000000028</v>
      </c>
      <c r="BT18">
        <v>6.8885000000000032</v>
      </c>
      <c r="BU18">
        <v>6.944</v>
      </c>
      <c r="BV18">
        <v>6.9718</v>
      </c>
      <c r="BW18">
        <v>6.9996</v>
      </c>
      <c r="BX18">
        <v>7.0274000000000001</v>
      </c>
      <c r="BY18">
        <v>7.0552000000000001</v>
      </c>
      <c r="BZ18">
        <v>7.0830000000000002</v>
      </c>
      <c r="CA18">
        <v>7.1108000000000002</v>
      </c>
      <c r="CB18">
        <v>7.1386000000000003</v>
      </c>
      <c r="CC18">
        <v>7.1664000000000003</v>
      </c>
      <c r="CD18">
        <v>7.1942000000000004</v>
      </c>
      <c r="CE18">
        <v>7.2220000000000004</v>
      </c>
      <c r="CF18">
        <v>7.2220000000000004</v>
      </c>
      <c r="CG18">
        <v>7.2220000000000004</v>
      </c>
      <c r="CH18">
        <v>7.2220000000000004</v>
      </c>
      <c r="CI18">
        <v>7.2220000000000004</v>
      </c>
      <c r="CJ18">
        <v>7.2220000000000004</v>
      </c>
      <c r="CK18">
        <v>7.2220000000000004</v>
      </c>
      <c r="CL18">
        <v>7.2220000000000004</v>
      </c>
      <c r="CM18">
        <v>7.2220000000000004</v>
      </c>
      <c r="CN18">
        <v>7.2220000000000004</v>
      </c>
      <c r="CO18">
        <v>7.2220000000000004</v>
      </c>
      <c r="CP18">
        <v>7.2498000000000005</v>
      </c>
      <c r="CQ18">
        <v>7.2776000000000005</v>
      </c>
      <c r="CR18">
        <v>7.3054000000000006</v>
      </c>
      <c r="CS18">
        <v>7.3332000000000006</v>
      </c>
      <c r="CT18">
        <v>7.3610000000000007</v>
      </c>
      <c r="CU18">
        <v>7.3888000000000007</v>
      </c>
      <c r="CV18">
        <v>7.4166000000000007</v>
      </c>
      <c r="CW18">
        <v>7.4444000000000008</v>
      </c>
      <c r="CX18">
        <v>7.4722000000000008</v>
      </c>
      <c r="CY18">
        <v>7.5</v>
      </c>
      <c r="CZ18">
        <v>7.6388999999999996</v>
      </c>
      <c r="DA18">
        <v>7.7777999999999992</v>
      </c>
      <c r="DB18">
        <v>7.9166999999999987</v>
      </c>
      <c r="DC18">
        <v>8.0555999999999983</v>
      </c>
      <c r="DD18">
        <v>8.1944999999999979</v>
      </c>
      <c r="DE18">
        <v>8.3333999999999975</v>
      </c>
      <c r="DF18">
        <v>8.4722999999999971</v>
      </c>
      <c r="DG18">
        <v>8.6111999999999966</v>
      </c>
      <c r="DH18">
        <v>8.7500999999999962</v>
      </c>
      <c r="DI18">
        <v>8.8889999999999993</v>
      </c>
      <c r="DJ18">
        <v>8.9454059721999997</v>
      </c>
      <c r="DK18">
        <v>9.0018119444</v>
      </c>
      <c r="DL18">
        <v>9.0582179166000003</v>
      </c>
      <c r="DM18">
        <v>9.1146238888000006</v>
      </c>
      <c r="DN18">
        <v>9.1710298610000009</v>
      </c>
      <c r="DO18">
        <v>9.2272098440000008</v>
      </c>
      <c r="DP18">
        <v>9.2833837159999995</v>
      </c>
      <c r="DQ18">
        <v>9.3405538000000004</v>
      </c>
      <c r="DR18">
        <v>9.3967239809999992</v>
      </c>
      <c r="DS18">
        <v>9.4575014940000006</v>
      </c>
      <c r="DT18">
        <v>9.5125621460000005</v>
      </c>
      <c r="DU18">
        <v>9.5678231099999991</v>
      </c>
      <c r="DV18">
        <v>9.6222505569999992</v>
      </c>
      <c r="DW18">
        <v>9.6773347159999989</v>
      </c>
      <c r="DX18">
        <v>9.7316883920000006</v>
      </c>
      <c r="DY18">
        <v>9.7877511889999997</v>
      </c>
      <c r="DZ18">
        <v>9.8483185350000007</v>
      </c>
      <c r="EA18">
        <v>9.9091787740000008</v>
      </c>
      <c r="EB18">
        <v>9.9710232140000006</v>
      </c>
      <c r="EC18">
        <v>10.032786120000001</v>
      </c>
      <c r="ED18">
        <v>10.135747923</v>
      </c>
      <c r="EE18">
        <v>10.250556244</v>
      </c>
      <c r="EF18">
        <v>10.37001924</v>
      </c>
      <c r="EG18">
        <v>10.487806423</v>
      </c>
      <c r="EH18">
        <v>10.609410089999999</v>
      </c>
      <c r="EI18">
        <v>10.73720299</v>
      </c>
      <c r="EJ18">
        <v>10.850330120000001</v>
      </c>
      <c r="EK18">
        <v>10.968560196</v>
      </c>
      <c r="EL18">
        <v>11.09068924</v>
      </c>
      <c r="EM18">
        <v>11.217569110000001</v>
      </c>
      <c r="EN18">
        <v>11.35364682</v>
      </c>
      <c r="EO18">
        <v>11.484705635000001</v>
      </c>
      <c r="EP18">
        <v>11.62534005</v>
      </c>
      <c r="EQ18">
        <v>11.771101776</v>
      </c>
      <c r="ER18">
        <v>11.916070400000001</v>
      </c>
      <c r="ES18">
        <v>12.050784515</v>
      </c>
      <c r="ET18">
        <v>12.196030650000001</v>
      </c>
      <c r="EU18">
        <v>12.342383959999999</v>
      </c>
      <c r="EV18">
        <v>12.549247359999999</v>
      </c>
      <c r="EW18">
        <v>12.632508789999999</v>
      </c>
      <c r="EX18">
        <v>12.631424969999999</v>
      </c>
      <c r="EY18">
        <v>12.61931444</v>
      </c>
      <c r="EZ18">
        <v>12.49793098</v>
      </c>
      <c r="FA18">
        <v>12.361080099999999</v>
      </c>
      <c r="FB18">
        <v>12.31050827</v>
      </c>
      <c r="FC18">
        <v>12.287607939999999</v>
      </c>
      <c r="FD18">
        <v>12.3025707</v>
      </c>
      <c r="FE18">
        <v>12.36471674</v>
      </c>
      <c r="FF18">
        <v>12.358327149999999</v>
      </c>
      <c r="FG18">
        <v>12.359141240000001</v>
      </c>
      <c r="FH18">
        <v>12.281774799999999</v>
      </c>
      <c r="FI18">
        <v>12.198590599999999</v>
      </c>
      <c r="FJ18">
        <v>12.1507763</v>
      </c>
      <c r="FK18">
        <v>12.086745240000001</v>
      </c>
      <c r="FL18">
        <v>12.01152325</v>
      </c>
      <c r="FM18">
        <v>12.0524909</v>
      </c>
      <c r="FN18">
        <v>12.071004759999999</v>
      </c>
      <c r="FO18">
        <v>12.150945999999999</v>
      </c>
      <c r="FP18">
        <v>12.230627800000001</v>
      </c>
      <c r="FQ18">
        <v>12.1812726</v>
      </c>
      <c r="FR18">
        <v>12.2420247</v>
      </c>
      <c r="FS18">
        <v>12.3042262</v>
      </c>
      <c r="FT18">
        <v>12.428624599999999</v>
      </c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s="2" customFormat="1" ht="16.7" customHeight="1">
      <c r="A19"/>
      <c r="B19" s="18" t="s">
        <v>78</v>
      </c>
      <c r="C19">
        <v>0.56899999999999995</v>
      </c>
      <c r="D19">
        <v>0.61819999999999997</v>
      </c>
      <c r="E19">
        <v>0.66739999999999999</v>
      </c>
      <c r="F19">
        <v>0.71660000000000001</v>
      </c>
      <c r="G19">
        <v>0.76580000000000004</v>
      </c>
      <c r="H19">
        <v>0.81500000000000006</v>
      </c>
      <c r="I19">
        <v>0.86420000000000008</v>
      </c>
      <c r="J19">
        <v>0.9134000000000001</v>
      </c>
      <c r="K19">
        <v>0.96260000000000012</v>
      </c>
      <c r="L19">
        <v>1.0118</v>
      </c>
      <c r="M19">
        <v>1.0609999999999999</v>
      </c>
      <c r="N19">
        <v>1.1191</v>
      </c>
      <c r="O19">
        <v>1.1772</v>
      </c>
      <c r="P19">
        <v>1.2353000000000001</v>
      </c>
      <c r="Q19">
        <v>1.2934000000000001</v>
      </c>
      <c r="R19">
        <v>1.3515000000000001</v>
      </c>
      <c r="S19">
        <v>1.4096000000000002</v>
      </c>
      <c r="T19">
        <v>1.4677000000000002</v>
      </c>
      <c r="U19">
        <v>1.5258000000000003</v>
      </c>
      <c r="V19">
        <v>1.5839000000000003</v>
      </c>
      <c r="W19">
        <v>1.6419999999999999</v>
      </c>
      <c r="X19">
        <v>1.732</v>
      </c>
      <c r="Y19">
        <v>1.8220000000000001</v>
      </c>
      <c r="Z19">
        <v>1.9120000000000001</v>
      </c>
      <c r="AA19">
        <v>2.0020000000000002</v>
      </c>
      <c r="AB19">
        <v>2.0920000000000001</v>
      </c>
      <c r="AC19">
        <v>2.1819999999999999</v>
      </c>
      <c r="AD19">
        <v>2.2719999999999998</v>
      </c>
      <c r="AE19">
        <v>2.3619999999999997</v>
      </c>
      <c r="AF19">
        <v>2.4519999999999995</v>
      </c>
      <c r="AG19">
        <v>2.5419999999999998</v>
      </c>
      <c r="AH19">
        <v>2.6734</v>
      </c>
      <c r="AI19">
        <v>2.8048000000000002</v>
      </c>
      <c r="AJ19">
        <v>2.9362000000000004</v>
      </c>
      <c r="AK19">
        <v>3.0676000000000005</v>
      </c>
      <c r="AL19">
        <v>3.1990000000000007</v>
      </c>
      <c r="AM19">
        <v>3.3304000000000009</v>
      </c>
      <c r="AN19">
        <v>3.4618000000000011</v>
      </c>
      <c r="AO19">
        <v>3.5932000000000013</v>
      </c>
      <c r="AP19">
        <v>3.7246000000000015</v>
      </c>
      <c r="AQ19">
        <v>3.8559999999999999</v>
      </c>
      <c r="AR19">
        <v>4.0431999999999997</v>
      </c>
      <c r="AS19">
        <v>4.2303999999999995</v>
      </c>
      <c r="AT19">
        <v>4.4175999999999993</v>
      </c>
      <c r="AU19">
        <v>4.6047999999999991</v>
      </c>
      <c r="AV19">
        <v>4.7919999999999989</v>
      </c>
      <c r="AW19">
        <v>4.9791999999999987</v>
      </c>
      <c r="AX19">
        <v>5.1663999999999985</v>
      </c>
      <c r="AY19">
        <v>5.3535999999999984</v>
      </c>
      <c r="AZ19">
        <v>5.5407999999999982</v>
      </c>
      <c r="BA19">
        <v>5.7279999999999998</v>
      </c>
      <c r="BB19">
        <v>6.0207999999999995</v>
      </c>
      <c r="BC19">
        <v>6.3135999999999992</v>
      </c>
      <c r="BD19">
        <v>6.6063999999999989</v>
      </c>
      <c r="BE19">
        <v>6.8991999999999987</v>
      </c>
      <c r="BF19">
        <v>7.1919999999999984</v>
      </c>
      <c r="BG19">
        <v>7.4847999999999981</v>
      </c>
      <c r="BH19">
        <v>7.7775999999999978</v>
      </c>
      <c r="BI19">
        <v>8.0703999999999976</v>
      </c>
      <c r="BJ19">
        <v>8.3631999999999973</v>
      </c>
      <c r="BK19">
        <v>8.6560000000000006</v>
      </c>
      <c r="BL19">
        <v>8.7736999999999998</v>
      </c>
      <c r="BM19">
        <v>8.8913999999999991</v>
      </c>
      <c r="BN19">
        <v>9.0090999999999983</v>
      </c>
      <c r="BO19">
        <v>9.1267999999999976</v>
      </c>
      <c r="BP19">
        <v>9.2444999999999968</v>
      </c>
      <c r="BQ19">
        <v>9.3621999999999961</v>
      </c>
      <c r="BR19">
        <v>9.4798999999999953</v>
      </c>
      <c r="BS19">
        <v>9.5975999999999946</v>
      </c>
      <c r="BT19">
        <v>9.7152999999999938</v>
      </c>
      <c r="BU19">
        <v>9.8330000000000002</v>
      </c>
      <c r="BV19">
        <v>9.8621999999999996</v>
      </c>
      <c r="BW19">
        <v>9.8913999999999991</v>
      </c>
      <c r="BX19">
        <v>9.9205999999999985</v>
      </c>
      <c r="BY19">
        <v>9.949799999999998</v>
      </c>
      <c r="BZ19">
        <v>9.9789999999999974</v>
      </c>
      <c r="CA19">
        <v>10.008199999999997</v>
      </c>
      <c r="CB19">
        <v>10.037399999999996</v>
      </c>
      <c r="CC19">
        <v>10.066599999999996</v>
      </c>
      <c r="CD19">
        <v>10.095799999999995</v>
      </c>
      <c r="CE19">
        <v>10.125</v>
      </c>
      <c r="CF19">
        <v>10.271100000000001</v>
      </c>
      <c r="CG19">
        <v>10.433433333333333</v>
      </c>
      <c r="CH19">
        <v>10.595766666666666</v>
      </c>
      <c r="CI19">
        <v>10.758099999999999</v>
      </c>
      <c r="CJ19">
        <v>10.920433333333332</v>
      </c>
      <c r="CK19">
        <v>11.082766666666664</v>
      </c>
      <c r="CL19">
        <v>11.245099999999997</v>
      </c>
      <c r="CM19">
        <v>11.40743333333333</v>
      </c>
      <c r="CN19">
        <v>11.569766666666663</v>
      </c>
      <c r="CO19">
        <v>11.586</v>
      </c>
      <c r="CP19">
        <v>11.6877</v>
      </c>
      <c r="CQ19">
        <v>11.789399999999999</v>
      </c>
      <c r="CR19">
        <v>11.891099999999998</v>
      </c>
      <c r="CS19">
        <v>11.992799999999997</v>
      </c>
      <c r="CT19">
        <v>12.094499999999996</v>
      </c>
      <c r="CU19">
        <v>12.196199999999996</v>
      </c>
      <c r="CV19">
        <v>12.297899999999995</v>
      </c>
      <c r="CW19">
        <v>12.399599999999994</v>
      </c>
      <c r="CX19">
        <v>12.501299999999993</v>
      </c>
      <c r="CY19">
        <v>12.603</v>
      </c>
      <c r="CZ19">
        <v>12.886900000000001</v>
      </c>
      <c r="DA19">
        <v>13.1708</v>
      </c>
      <c r="DB19">
        <v>13.454699999999999</v>
      </c>
      <c r="DC19">
        <v>13.738599999999998</v>
      </c>
      <c r="DD19">
        <v>14.022499999999997</v>
      </c>
      <c r="DE19">
        <v>14.306399999999996</v>
      </c>
      <c r="DF19">
        <v>14.590299999999996</v>
      </c>
      <c r="DG19">
        <v>14.874199999999995</v>
      </c>
      <c r="DH19">
        <v>15.158099999999994</v>
      </c>
      <c r="DI19">
        <v>15.442</v>
      </c>
      <c r="DJ19">
        <v>15.589138800000001</v>
      </c>
      <c r="DK19">
        <v>15.736277600000001</v>
      </c>
      <c r="DL19">
        <v>15.883416400000002</v>
      </c>
      <c r="DM19">
        <v>16.030555200000002</v>
      </c>
      <c r="DN19">
        <v>16.177693999999999</v>
      </c>
      <c r="DO19">
        <v>16.359431000000001</v>
      </c>
      <c r="DP19">
        <v>16.095517000000001</v>
      </c>
      <c r="DQ19">
        <v>16.333143</v>
      </c>
      <c r="DR19">
        <v>16.847000000000001</v>
      </c>
      <c r="DS19">
        <v>17.087004</v>
      </c>
      <c r="DT19">
        <v>16.986387000000001</v>
      </c>
      <c r="DU19">
        <v>17.168226999999998</v>
      </c>
      <c r="DV19">
        <v>17.683568000000001</v>
      </c>
      <c r="DW19">
        <v>17.696432000000001</v>
      </c>
      <c r="DX19">
        <v>18.045436000000002</v>
      </c>
      <c r="DY19">
        <v>18.699784999999999</v>
      </c>
      <c r="DZ19">
        <v>19.267412</v>
      </c>
      <c r="EA19">
        <v>19.467490000000002</v>
      </c>
      <c r="EB19">
        <v>20.370578000000002</v>
      </c>
      <c r="EC19">
        <v>20.877783000000001</v>
      </c>
      <c r="ED19">
        <v>21.158002</v>
      </c>
      <c r="EE19">
        <v>21.395426</v>
      </c>
      <c r="EF19">
        <v>22.05097</v>
      </c>
      <c r="EG19">
        <v>23.00844</v>
      </c>
      <c r="EH19">
        <v>23.996738000000001</v>
      </c>
      <c r="EI19">
        <v>24.263818000000001</v>
      </c>
      <c r="EJ19">
        <v>25.228486</v>
      </c>
      <c r="EK19">
        <v>25.983078000000003</v>
      </c>
      <c r="EL19">
        <v>26.231048999999999</v>
      </c>
      <c r="EM19">
        <v>25.916205000000001</v>
      </c>
      <c r="EN19">
        <v>25.667406</v>
      </c>
      <c r="EO19">
        <v>25.567280999999998</v>
      </c>
      <c r="EP19">
        <v>25.689944999999998</v>
      </c>
      <c r="EQ19">
        <v>25.791270000000001</v>
      </c>
      <c r="ER19">
        <v>25.975747999999999</v>
      </c>
      <c r="ES19">
        <v>26.592397999999999</v>
      </c>
      <c r="ET19">
        <v>26.547276999999998</v>
      </c>
      <c r="EU19">
        <v>26.380130000000001</v>
      </c>
      <c r="EV19">
        <v>26.492459</v>
      </c>
      <c r="EW19">
        <v>27.441488</v>
      </c>
      <c r="EX19">
        <v>27.864716999999999</v>
      </c>
      <c r="EY19">
        <v>28.967592</v>
      </c>
      <c r="EZ19">
        <v>31.511330000000001</v>
      </c>
      <c r="FA19">
        <v>33.689836</v>
      </c>
      <c r="FB19">
        <v>36.190766000000004</v>
      </c>
      <c r="FC19">
        <v>38.073163999999998</v>
      </c>
      <c r="FD19">
        <v>40.233902</v>
      </c>
      <c r="FE19">
        <v>40.786046999999996</v>
      </c>
      <c r="FF19">
        <v>40.189989999999995</v>
      </c>
      <c r="FG19">
        <v>41.988312000000001</v>
      </c>
      <c r="FH19">
        <v>43.940796999999996</v>
      </c>
      <c r="FI19">
        <v>44.060995999999996</v>
      </c>
      <c r="FJ19">
        <v>44.709241999999996</v>
      </c>
      <c r="FK19">
        <v>44.893169999999998</v>
      </c>
      <c r="FL19">
        <v>43.680503999999999</v>
      </c>
      <c r="FM19">
        <v>42.736863</v>
      </c>
      <c r="FN19">
        <v>43.193280000000001</v>
      </c>
      <c r="FO19">
        <v>43.852792999999998</v>
      </c>
      <c r="FP19">
        <v>43.597163999999999</v>
      </c>
      <c r="FQ19">
        <v>42.296683999999999</v>
      </c>
      <c r="FR19">
        <v>44.600079999999998</v>
      </c>
      <c r="FS19">
        <v>44.869120000000002</v>
      </c>
      <c r="FT19">
        <v>45.564929999999997</v>
      </c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s="2" customFormat="1" ht="16.7" customHeight="1">
      <c r="A20"/>
      <c r="B20" s="18" t="s">
        <v>77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6.0000000000000006E-4</v>
      </c>
      <c r="O20">
        <v>1.2000000000000001E-3</v>
      </c>
      <c r="P20">
        <v>1.8000000000000002E-3</v>
      </c>
      <c r="Q20">
        <v>2.4000000000000002E-3</v>
      </c>
      <c r="R20">
        <v>3.0000000000000001E-3</v>
      </c>
      <c r="S20">
        <v>3.5999999999999999E-3</v>
      </c>
      <c r="T20">
        <v>4.1999999999999997E-3</v>
      </c>
      <c r="U20">
        <v>4.7999999999999996E-3</v>
      </c>
      <c r="V20">
        <v>5.3999999999999994E-3</v>
      </c>
      <c r="W20">
        <v>6.0000000000000001E-3</v>
      </c>
      <c r="X20">
        <v>8.6999999999999994E-3</v>
      </c>
      <c r="Y20">
        <v>1.14E-2</v>
      </c>
      <c r="Z20">
        <v>1.4100000000000001E-2</v>
      </c>
      <c r="AA20">
        <v>1.6800000000000002E-2</v>
      </c>
      <c r="AB20">
        <v>1.9500000000000003E-2</v>
      </c>
      <c r="AC20">
        <v>2.2200000000000004E-2</v>
      </c>
      <c r="AD20">
        <v>2.4900000000000005E-2</v>
      </c>
      <c r="AE20">
        <v>2.7600000000000006E-2</v>
      </c>
      <c r="AF20">
        <v>3.0300000000000007E-2</v>
      </c>
      <c r="AG20">
        <v>3.3000000000000002E-2</v>
      </c>
      <c r="AH20">
        <v>3.8600000000000002E-2</v>
      </c>
      <c r="AI20">
        <v>4.4200000000000003E-2</v>
      </c>
      <c r="AJ20">
        <v>4.9800000000000004E-2</v>
      </c>
      <c r="AK20">
        <v>5.5400000000000005E-2</v>
      </c>
      <c r="AL20">
        <v>6.1000000000000006E-2</v>
      </c>
      <c r="AM20">
        <v>6.6600000000000006E-2</v>
      </c>
      <c r="AN20">
        <v>7.22E-2</v>
      </c>
      <c r="AO20">
        <v>7.7799999999999994E-2</v>
      </c>
      <c r="AP20">
        <v>8.3399999999999988E-2</v>
      </c>
      <c r="AQ20">
        <v>8.8999999999999996E-2</v>
      </c>
      <c r="AR20">
        <v>9.8199999999999996E-2</v>
      </c>
      <c r="AS20">
        <v>0.1074</v>
      </c>
      <c r="AT20">
        <v>0.1166</v>
      </c>
      <c r="AU20">
        <v>0.1258</v>
      </c>
      <c r="AV20">
        <v>0.13500000000000001</v>
      </c>
      <c r="AW20">
        <v>0.14419999999999999</v>
      </c>
      <c r="AX20">
        <v>0.15339999999999998</v>
      </c>
      <c r="AY20">
        <v>0.16259999999999997</v>
      </c>
      <c r="AZ20">
        <v>0.17179999999999995</v>
      </c>
      <c r="BA20">
        <v>0.18099999999999999</v>
      </c>
      <c r="BB20">
        <v>0.2026</v>
      </c>
      <c r="BC20">
        <v>0.22420000000000001</v>
      </c>
      <c r="BD20">
        <v>0.24580000000000002</v>
      </c>
      <c r="BE20">
        <v>0.26740000000000003</v>
      </c>
      <c r="BF20">
        <v>0.28900000000000003</v>
      </c>
      <c r="BG20">
        <v>0.31060000000000004</v>
      </c>
      <c r="BH20">
        <v>0.33220000000000005</v>
      </c>
      <c r="BI20">
        <v>0.35380000000000006</v>
      </c>
      <c r="BJ20">
        <v>0.37540000000000007</v>
      </c>
      <c r="BK20">
        <v>0.39700000000000002</v>
      </c>
      <c r="BL20">
        <v>0.44620000000000004</v>
      </c>
      <c r="BM20">
        <v>0.49540000000000006</v>
      </c>
      <c r="BN20">
        <v>0.54460000000000008</v>
      </c>
      <c r="BO20">
        <v>0.59380000000000011</v>
      </c>
      <c r="BP20">
        <v>0.64300000000000013</v>
      </c>
      <c r="BQ20">
        <v>0.69220000000000015</v>
      </c>
      <c r="BR20">
        <v>0.74140000000000017</v>
      </c>
      <c r="BS20">
        <v>0.79060000000000019</v>
      </c>
      <c r="BT20">
        <v>0.83980000000000021</v>
      </c>
      <c r="BU20">
        <v>0.88900000000000001</v>
      </c>
      <c r="BV20">
        <v>0.97570000000000001</v>
      </c>
      <c r="BW20">
        <v>1.0624</v>
      </c>
      <c r="BX20">
        <v>1.1491</v>
      </c>
      <c r="BY20">
        <v>1.2358</v>
      </c>
      <c r="BZ20">
        <v>1.3225</v>
      </c>
      <c r="CA20">
        <v>1.4092</v>
      </c>
      <c r="CB20">
        <v>1.4959</v>
      </c>
      <c r="CC20">
        <v>1.5826</v>
      </c>
      <c r="CD20">
        <v>1.6693</v>
      </c>
      <c r="CE20">
        <v>1.756</v>
      </c>
      <c r="CF20">
        <v>1.8456999999999999</v>
      </c>
      <c r="CG20">
        <v>1.9453666666666665</v>
      </c>
      <c r="CH20">
        <v>2.045033333333333</v>
      </c>
      <c r="CI20">
        <v>2.1446999999999998</v>
      </c>
      <c r="CJ20">
        <v>2.2443666666666666</v>
      </c>
      <c r="CK20">
        <v>2.3440333333333334</v>
      </c>
      <c r="CL20">
        <v>2.4437000000000002</v>
      </c>
      <c r="CM20">
        <v>2.543366666666667</v>
      </c>
      <c r="CN20">
        <v>2.6430333333333338</v>
      </c>
      <c r="CO20">
        <v>2.653</v>
      </c>
      <c r="CP20">
        <v>2.9321000000000002</v>
      </c>
      <c r="CQ20">
        <v>3.2112000000000003</v>
      </c>
      <c r="CR20">
        <v>3.4903000000000004</v>
      </c>
      <c r="CS20">
        <v>3.7694000000000005</v>
      </c>
      <c r="CT20">
        <v>4.0485000000000007</v>
      </c>
      <c r="CU20">
        <v>4.3276000000000003</v>
      </c>
      <c r="CV20">
        <v>4.6067</v>
      </c>
      <c r="CW20">
        <v>4.8857999999999997</v>
      </c>
      <c r="CX20">
        <v>5.1648999999999994</v>
      </c>
      <c r="CY20">
        <v>5.444</v>
      </c>
      <c r="CZ20">
        <v>6.0092999999999996</v>
      </c>
      <c r="DA20">
        <v>6.5745999999999993</v>
      </c>
      <c r="DB20">
        <v>7.139899999999999</v>
      </c>
      <c r="DC20">
        <v>7.7051999999999987</v>
      </c>
      <c r="DD20">
        <v>8.2704999999999984</v>
      </c>
      <c r="DE20">
        <v>8.835799999999999</v>
      </c>
      <c r="DF20">
        <v>9.4010999999999996</v>
      </c>
      <c r="DG20">
        <v>9.9664000000000001</v>
      </c>
      <c r="DH20">
        <v>10.531700000000001</v>
      </c>
      <c r="DI20">
        <v>11.097</v>
      </c>
      <c r="DJ20">
        <v>12.480104000000001</v>
      </c>
      <c r="DK20">
        <v>13.863208000000002</v>
      </c>
      <c r="DL20">
        <v>15.246312000000003</v>
      </c>
      <c r="DM20">
        <v>16.629416000000003</v>
      </c>
      <c r="DN20">
        <v>18.012520000000002</v>
      </c>
      <c r="DO20">
        <v>19.427398</v>
      </c>
      <c r="DP20">
        <v>20.779828000000002</v>
      </c>
      <c r="DQ20">
        <v>22.511285000000001</v>
      </c>
      <c r="DR20">
        <v>24.446173999999999</v>
      </c>
      <c r="DS20">
        <v>26.672712999999998</v>
      </c>
      <c r="DT20">
        <v>28.117908</v>
      </c>
      <c r="DU20">
        <v>30.331375000000001</v>
      </c>
      <c r="DV20">
        <v>32.722135000000002</v>
      </c>
      <c r="DW20">
        <v>32.224648000000002</v>
      </c>
      <c r="DX20">
        <v>31.992346000000001</v>
      </c>
      <c r="DY20">
        <v>34.059953</v>
      </c>
      <c r="DZ20">
        <v>35.189733999999994</v>
      </c>
      <c r="EA20">
        <v>36.703980000000001</v>
      </c>
      <c r="EB20">
        <v>37.182266000000006</v>
      </c>
      <c r="EC20">
        <v>35.561332</v>
      </c>
      <c r="ED20">
        <v>34.295703000000003</v>
      </c>
      <c r="EE20">
        <v>33.270605000000003</v>
      </c>
      <c r="EF20">
        <v>33.099758000000001</v>
      </c>
      <c r="EG20">
        <v>33.624366999999999</v>
      </c>
      <c r="EH20">
        <v>33.686312000000001</v>
      </c>
      <c r="EI20">
        <v>34.717919999999999</v>
      </c>
      <c r="EJ20">
        <v>35.513047</v>
      </c>
      <c r="EK20">
        <v>36.628913999999995</v>
      </c>
      <c r="EL20">
        <v>37.209367</v>
      </c>
      <c r="EM20">
        <v>37.607999999999997</v>
      </c>
      <c r="EN20">
        <v>37.688625000000002</v>
      </c>
      <c r="EO20">
        <v>38.192869999999999</v>
      </c>
      <c r="EP20">
        <v>38.024569999999997</v>
      </c>
      <c r="EQ20">
        <v>38.852319999999999</v>
      </c>
      <c r="ER20">
        <v>39.431894999999997</v>
      </c>
      <c r="ES20">
        <v>40.326612999999995</v>
      </c>
      <c r="ET20">
        <v>41.422080000000001</v>
      </c>
      <c r="EU20">
        <v>41.583832000000001</v>
      </c>
      <c r="EV20">
        <v>42.266777000000005</v>
      </c>
      <c r="EW20">
        <v>42.983429999999998</v>
      </c>
      <c r="EX20">
        <v>43.366160000000001</v>
      </c>
      <c r="EY20">
        <v>43.650734</v>
      </c>
      <c r="EZ20">
        <v>44.58005</v>
      </c>
      <c r="FA20">
        <v>46.367139999999999</v>
      </c>
      <c r="FB20">
        <v>46.96555</v>
      </c>
      <c r="FC20">
        <v>47.468766000000002</v>
      </c>
      <c r="FD20">
        <v>48.022760000000005</v>
      </c>
      <c r="FE20">
        <v>47.628991999999997</v>
      </c>
      <c r="FF20">
        <v>46.566065999999999</v>
      </c>
      <c r="FG20">
        <v>48.058230000000002</v>
      </c>
      <c r="FH20">
        <v>48.400315999999997</v>
      </c>
      <c r="FI20">
        <v>49.164339999999996</v>
      </c>
      <c r="FJ20">
        <v>49.654362999999996</v>
      </c>
      <c r="FK20">
        <v>50.011830000000003</v>
      </c>
      <c r="FL20">
        <v>50.977209999999999</v>
      </c>
      <c r="FM20">
        <v>52.060850000000002</v>
      </c>
      <c r="FN20">
        <v>52.9788</v>
      </c>
      <c r="FO20">
        <v>53.521387000000004</v>
      </c>
      <c r="FP20">
        <v>53.618926000000002</v>
      </c>
      <c r="FQ20">
        <v>48.745684000000004</v>
      </c>
      <c r="FR20">
        <v>51.530491999999995</v>
      </c>
      <c r="FS20">
        <v>53.226839999999996</v>
      </c>
      <c r="FT20">
        <v>54.564</v>
      </c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s="2" customFormat="1" ht="16.7" customHeight="1">
      <c r="A21"/>
      <c r="B21" s="18" t="s">
        <v>76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3.3E-3</v>
      </c>
      <c r="AI21">
        <v>6.6E-3</v>
      </c>
      <c r="AJ21">
        <v>9.8999999999999991E-3</v>
      </c>
      <c r="AK21">
        <v>1.32E-2</v>
      </c>
      <c r="AL21">
        <v>1.6500000000000001E-2</v>
      </c>
      <c r="AM21">
        <v>1.9800000000000002E-2</v>
      </c>
      <c r="AN21">
        <v>2.3100000000000002E-2</v>
      </c>
      <c r="AO21">
        <v>2.6400000000000003E-2</v>
      </c>
      <c r="AP21">
        <v>2.9700000000000004E-2</v>
      </c>
      <c r="AQ21">
        <v>3.3000000000000002E-2</v>
      </c>
      <c r="AR21">
        <v>3.61E-2</v>
      </c>
      <c r="AS21">
        <v>3.9199999999999999E-2</v>
      </c>
      <c r="AT21">
        <v>4.2299999999999997E-2</v>
      </c>
      <c r="AU21">
        <v>4.5399999999999996E-2</v>
      </c>
      <c r="AV21">
        <v>4.8499999999999995E-2</v>
      </c>
      <c r="AW21">
        <v>5.1599999999999993E-2</v>
      </c>
      <c r="AX21">
        <v>5.4699999999999992E-2</v>
      </c>
      <c r="AY21">
        <v>5.779999999999999E-2</v>
      </c>
      <c r="AZ21">
        <v>6.0899999999999989E-2</v>
      </c>
      <c r="BA21">
        <v>6.4000000000000001E-2</v>
      </c>
      <c r="BB21">
        <v>7.1800000000000003E-2</v>
      </c>
      <c r="BC21">
        <v>7.9600000000000004E-2</v>
      </c>
      <c r="BD21">
        <v>8.7400000000000005E-2</v>
      </c>
      <c r="BE21">
        <v>9.5200000000000007E-2</v>
      </c>
      <c r="BF21">
        <v>0.10300000000000001</v>
      </c>
      <c r="BG21">
        <v>0.11080000000000001</v>
      </c>
      <c r="BH21">
        <v>0.11860000000000001</v>
      </c>
      <c r="BI21">
        <v>0.12640000000000001</v>
      </c>
      <c r="BJ21">
        <v>0.13420000000000001</v>
      </c>
      <c r="BK21">
        <v>0.14199999999999999</v>
      </c>
      <c r="BL21">
        <v>0.15109999999999998</v>
      </c>
      <c r="BM21">
        <v>0.16019999999999998</v>
      </c>
      <c r="BN21">
        <v>0.16929999999999998</v>
      </c>
      <c r="BO21">
        <v>0.17839999999999998</v>
      </c>
      <c r="BP21">
        <v>0.18749999999999997</v>
      </c>
      <c r="BQ21">
        <v>0.19659999999999997</v>
      </c>
      <c r="BR21">
        <v>0.20569999999999997</v>
      </c>
      <c r="BS21">
        <v>0.21479999999999996</v>
      </c>
      <c r="BT21">
        <v>0.22389999999999996</v>
      </c>
      <c r="BU21">
        <v>0.23300000000000001</v>
      </c>
      <c r="BV21">
        <v>0.27</v>
      </c>
      <c r="BW21">
        <v>0.307</v>
      </c>
      <c r="BX21">
        <v>0.34399999999999997</v>
      </c>
      <c r="BY21">
        <v>0.38099999999999995</v>
      </c>
      <c r="BZ21">
        <v>0.41799999999999993</v>
      </c>
      <c r="CA21">
        <v>0.4549999999999999</v>
      </c>
      <c r="CB21">
        <v>0.49199999999999988</v>
      </c>
      <c r="CC21">
        <v>0.52899999999999991</v>
      </c>
      <c r="CD21">
        <v>0.56599999999999995</v>
      </c>
      <c r="CE21">
        <v>0.60299999999999998</v>
      </c>
      <c r="CF21">
        <v>0.63019999999999998</v>
      </c>
      <c r="CG21">
        <v>0.66042222222222224</v>
      </c>
      <c r="CH21">
        <v>0.69064444444444451</v>
      </c>
      <c r="CI21">
        <v>0.72086666666666677</v>
      </c>
      <c r="CJ21">
        <v>0.75108888888888903</v>
      </c>
      <c r="CK21">
        <v>0.78131111111111129</v>
      </c>
      <c r="CL21">
        <v>0.81153333333333355</v>
      </c>
      <c r="CM21">
        <v>0.84175555555555581</v>
      </c>
      <c r="CN21">
        <v>0.87197777777777807</v>
      </c>
      <c r="CO21">
        <v>0.875</v>
      </c>
      <c r="CP21">
        <v>0.99670000000000003</v>
      </c>
      <c r="CQ21">
        <v>1.1184000000000001</v>
      </c>
      <c r="CR21">
        <v>1.2401</v>
      </c>
      <c r="CS21">
        <v>1.3617999999999999</v>
      </c>
      <c r="CT21">
        <v>1.4834999999999998</v>
      </c>
      <c r="CU21">
        <v>1.6051999999999997</v>
      </c>
      <c r="CV21">
        <v>1.7268999999999997</v>
      </c>
      <c r="CW21">
        <v>1.8485999999999996</v>
      </c>
      <c r="CX21">
        <v>1.9702999999999995</v>
      </c>
      <c r="CY21">
        <v>2.0920000000000001</v>
      </c>
      <c r="CZ21">
        <v>2.33</v>
      </c>
      <c r="DA21">
        <v>2.5680000000000001</v>
      </c>
      <c r="DB21">
        <v>2.806</v>
      </c>
      <c r="DC21">
        <v>3.044</v>
      </c>
      <c r="DD21">
        <v>3.282</v>
      </c>
      <c r="DE21">
        <v>3.52</v>
      </c>
      <c r="DF21">
        <v>3.758</v>
      </c>
      <c r="DG21">
        <v>3.996</v>
      </c>
      <c r="DH21">
        <v>4.234</v>
      </c>
      <c r="DI21">
        <v>4.4720000000000004</v>
      </c>
      <c r="DJ21">
        <v>4.83836406</v>
      </c>
      <c r="DK21">
        <v>5.2047281199999995</v>
      </c>
      <c r="DL21">
        <v>5.5710921799999991</v>
      </c>
      <c r="DM21">
        <v>5.9374562399999986</v>
      </c>
      <c r="DN21">
        <v>6.3038202999999999</v>
      </c>
      <c r="DO21">
        <v>6.8688140000000004</v>
      </c>
      <c r="DP21">
        <v>7.3740579999999998</v>
      </c>
      <c r="DQ21">
        <v>8.0443476999999994</v>
      </c>
      <c r="DR21">
        <v>8.8334339999999987</v>
      </c>
      <c r="DS21">
        <v>9.6148089999999993</v>
      </c>
      <c r="DT21">
        <v>10.293190000000001</v>
      </c>
      <c r="DU21">
        <v>10.861713</v>
      </c>
      <c r="DV21">
        <v>11.377832</v>
      </c>
      <c r="DW21">
        <v>11.659859000000001</v>
      </c>
      <c r="DX21">
        <v>11.659736000000001</v>
      </c>
      <c r="DY21">
        <v>12.354139</v>
      </c>
      <c r="DZ21">
        <v>12.759838</v>
      </c>
      <c r="EA21">
        <v>13.293946999999999</v>
      </c>
      <c r="EB21">
        <v>14.118029</v>
      </c>
      <c r="EC21">
        <v>14.236960999999999</v>
      </c>
      <c r="ED21">
        <v>14.395873</v>
      </c>
      <c r="EE21">
        <v>14.469730999999999</v>
      </c>
      <c r="EF21">
        <v>14.703825999999999</v>
      </c>
      <c r="EG21">
        <v>15.902676</v>
      </c>
      <c r="EH21">
        <v>16.262217</v>
      </c>
      <c r="EI21">
        <v>16.421106999999999</v>
      </c>
      <c r="EJ21">
        <v>17.281893</v>
      </c>
      <c r="EK21">
        <v>18.088842</v>
      </c>
      <c r="EL21">
        <v>18.888648</v>
      </c>
      <c r="EM21">
        <v>19.481150000000003</v>
      </c>
      <c r="EN21">
        <v>19.972836000000001</v>
      </c>
      <c r="EO21">
        <v>20.063482</v>
      </c>
      <c r="EP21">
        <v>20.26548</v>
      </c>
      <c r="EQ21">
        <v>20.389613000000001</v>
      </c>
      <c r="ER21">
        <v>21.104491999999997</v>
      </c>
      <c r="ES21">
        <v>22.159254000000001</v>
      </c>
      <c r="ET21">
        <v>22.030390000000001</v>
      </c>
      <c r="EU21">
        <v>22.433997999999999</v>
      </c>
      <c r="EV21">
        <v>23.071901999999998</v>
      </c>
      <c r="EW21">
        <v>23.994256</v>
      </c>
      <c r="EX21">
        <v>24.316831999999998</v>
      </c>
      <c r="EY21">
        <v>25.028285</v>
      </c>
      <c r="EZ21">
        <v>25.727730000000001</v>
      </c>
      <c r="FA21">
        <v>26.734273000000002</v>
      </c>
      <c r="FB21">
        <v>27.438981999999999</v>
      </c>
      <c r="FC21">
        <v>28.161389</v>
      </c>
      <c r="FD21">
        <v>29.315703000000003</v>
      </c>
      <c r="FE21">
        <v>30.026688</v>
      </c>
      <c r="FF21">
        <v>29.4057</v>
      </c>
      <c r="FG21">
        <v>31.593820000000001</v>
      </c>
      <c r="FH21">
        <v>32.349117</v>
      </c>
      <c r="FI21">
        <v>33.203137000000005</v>
      </c>
      <c r="FJ21">
        <v>33.720777000000005</v>
      </c>
      <c r="FK21">
        <v>33.9617</v>
      </c>
      <c r="FL21">
        <v>34.752110000000002</v>
      </c>
      <c r="FM21">
        <v>35.229348000000002</v>
      </c>
      <c r="FN21">
        <v>36.517569999999999</v>
      </c>
      <c r="FO21">
        <v>38.321438000000001</v>
      </c>
      <c r="FP21">
        <v>39.084453000000003</v>
      </c>
      <c r="FQ21">
        <v>38.714089999999999</v>
      </c>
      <c r="FR21">
        <v>40.239016000000007</v>
      </c>
      <c r="FS21">
        <v>40.086874999999999</v>
      </c>
      <c r="FT21">
        <v>40.101739999999999</v>
      </c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s="12" customFormat="1" ht="16.7" customHeight="1">
      <c r="A22" s="20"/>
      <c r="B22" s="28" t="s">
        <v>75</v>
      </c>
      <c r="C22" s="20">
        <f t="shared" ref="C22:AH22" si="43">SUM(C18:C21)</f>
        <v>7.7910000000000004</v>
      </c>
      <c r="D22" s="20">
        <f t="shared" si="43"/>
        <v>7.8124000000000002</v>
      </c>
      <c r="E22" s="20">
        <f t="shared" si="43"/>
        <v>7.8338000000000001</v>
      </c>
      <c r="F22" s="20">
        <f t="shared" si="43"/>
        <v>7.8552</v>
      </c>
      <c r="G22" s="20">
        <f t="shared" si="43"/>
        <v>7.8765999999999998</v>
      </c>
      <c r="H22" s="20">
        <f t="shared" si="43"/>
        <v>7.8980000000000006</v>
      </c>
      <c r="I22" s="20">
        <f t="shared" si="43"/>
        <v>7.9194000000000004</v>
      </c>
      <c r="J22" s="20">
        <f t="shared" si="43"/>
        <v>7.9408000000000003</v>
      </c>
      <c r="K22" s="20">
        <f t="shared" si="43"/>
        <v>7.9622000000000002</v>
      </c>
      <c r="L22" s="20">
        <f t="shared" si="43"/>
        <v>7.9836</v>
      </c>
      <c r="M22" s="20">
        <f t="shared" si="43"/>
        <v>8.004999999999999</v>
      </c>
      <c r="N22" s="20">
        <f t="shared" si="43"/>
        <v>8.0637000000000008</v>
      </c>
      <c r="O22" s="20">
        <f t="shared" si="43"/>
        <v>8.1224000000000007</v>
      </c>
      <c r="P22" s="20">
        <f t="shared" si="43"/>
        <v>8.1810999999999989</v>
      </c>
      <c r="Q22" s="20">
        <f t="shared" si="43"/>
        <v>8.2398000000000007</v>
      </c>
      <c r="R22" s="20">
        <f t="shared" si="43"/>
        <v>8.2985000000000007</v>
      </c>
      <c r="S22" s="20">
        <f t="shared" si="43"/>
        <v>8.3572000000000006</v>
      </c>
      <c r="T22" s="20">
        <f t="shared" si="43"/>
        <v>8.4159000000000006</v>
      </c>
      <c r="U22" s="20">
        <f t="shared" si="43"/>
        <v>8.4745999999999988</v>
      </c>
      <c r="V22" s="20">
        <f t="shared" si="43"/>
        <v>8.5333000000000006</v>
      </c>
      <c r="W22" s="20">
        <f t="shared" si="43"/>
        <v>8.5920000000000005</v>
      </c>
      <c r="X22" s="20">
        <f t="shared" si="43"/>
        <v>8.6846999999999994</v>
      </c>
      <c r="Y22" s="20">
        <f t="shared" si="43"/>
        <v>8.7774000000000001</v>
      </c>
      <c r="Z22" s="20">
        <f t="shared" si="43"/>
        <v>8.8701000000000008</v>
      </c>
      <c r="AA22" s="20">
        <f t="shared" si="43"/>
        <v>8.9627999999999997</v>
      </c>
      <c r="AB22" s="20">
        <f t="shared" si="43"/>
        <v>9.0555000000000003</v>
      </c>
      <c r="AC22" s="20">
        <f t="shared" si="43"/>
        <v>9.1481999999999992</v>
      </c>
      <c r="AD22" s="20">
        <f t="shared" si="43"/>
        <v>9.2408999999999999</v>
      </c>
      <c r="AE22" s="20">
        <f t="shared" si="43"/>
        <v>9.3335999999999988</v>
      </c>
      <c r="AF22" s="20">
        <f t="shared" si="43"/>
        <v>9.4262999999999995</v>
      </c>
      <c r="AG22" s="20">
        <f t="shared" si="43"/>
        <v>9.5190000000000001</v>
      </c>
      <c r="AH22" s="20">
        <f t="shared" si="43"/>
        <v>9.6316000000000006</v>
      </c>
      <c r="AI22" s="20">
        <f t="shared" ref="AI22:BN22" si="44">SUM(AI18:AI21)</f>
        <v>9.7442000000000011</v>
      </c>
      <c r="AJ22" s="20">
        <f t="shared" si="44"/>
        <v>9.8567999999999998</v>
      </c>
      <c r="AK22" s="20">
        <f t="shared" si="44"/>
        <v>9.9694000000000003</v>
      </c>
      <c r="AL22" s="20">
        <f t="shared" si="44"/>
        <v>10.082000000000001</v>
      </c>
      <c r="AM22" s="20">
        <f t="shared" si="44"/>
        <v>10.194599999999999</v>
      </c>
      <c r="AN22" s="20">
        <f t="shared" si="44"/>
        <v>10.3072</v>
      </c>
      <c r="AO22" s="20">
        <f t="shared" si="44"/>
        <v>10.4198</v>
      </c>
      <c r="AP22" s="20">
        <f t="shared" si="44"/>
        <v>10.532399999999999</v>
      </c>
      <c r="AQ22" s="20">
        <f t="shared" si="44"/>
        <v>10.645</v>
      </c>
      <c r="AR22" s="20">
        <f t="shared" si="44"/>
        <v>10.788899999999998</v>
      </c>
      <c r="AS22" s="20">
        <f t="shared" si="44"/>
        <v>10.932799999999999</v>
      </c>
      <c r="AT22" s="20">
        <f t="shared" si="44"/>
        <v>11.076699999999999</v>
      </c>
      <c r="AU22" s="20">
        <f t="shared" si="44"/>
        <v>11.220599999999999</v>
      </c>
      <c r="AV22" s="20">
        <f t="shared" si="44"/>
        <v>11.364499999999998</v>
      </c>
      <c r="AW22" s="20">
        <f t="shared" si="44"/>
        <v>11.508399999999998</v>
      </c>
      <c r="AX22" s="20">
        <f t="shared" si="44"/>
        <v>11.652299999999999</v>
      </c>
      <c r="AY22" s="20">
        <f t="shared" si="44"/>
        <v>11.796199999999997</v>
      </c>
      <c r="AZ22" s="20">
        <f t="shared" si="44"/>
        <v>11.940099999999996</v>
      </c>
      <c r="BA22" s="20">
        <f t="shared" si="44"/>
        <v>12.083999999999998</v>
      </c>
      <c r="BB22" s="20">
        <f t="shared" si="44"/>
        <v>12.433999999999999</v>
      </c>
      <c r="BC22" s="20">
        <f t="shared" si="44"/>
        <v>12.783999999999999</v>
      </c>
      <c r="BD22" s="20">
        <f t="shared" si="44"/>
        <v>13.133999999999999</v>
      </c>
      <c r="BE22" s="20">
        <f t="shared" si="44"/>
        <v>13.483999999999998</v>
      </c>
      <c r="BF22" s="20">
        <f t="shared" si="44"/>
        <v>13.833999999999998</v>
      </c>
      <c r="BG22" s="20">
        <f t="shared" si="44"/>
        <v>14.183999999999999</v>
      </c>
      <c r="BH22" s="20">
        <f t="shared" si="44"/>
        <v>14.533999999999999</v>
      </c>
      <c r="BI22" s="20">
        <f t="shared" si="44"/>
        <v>14.883999999999997</v>
      </c>
      <c r="BJ22" s="20">
        <f t="shared" si="44"/>
        <v>15.233999999999998</v>
      </c>
      <c r="BK22" s="20">
        <f t="shared" si="44"/>
        <v>15.584000000000001</v>
      </c>
      <c r="BL22" s="20">
        <f t="shared" si="44"/>
        <v>15.815499999999998</v>
      </c>
      <c r="BM22" s="20">
        <f t="shared" si="44"/>
        <v>16.047000000000001</v>
      </c>
      <c r="BN22" s="20">
        <f t="shared" si="44"/>
        <v>16.278499999999998</v>
      </c>
      <c r="BO22" s="20">
        <f t="shared" ref="BO22:CT22" si="45">SUM(BO18:BO21)</f>
        <v>16.510000000000002</v>
      </c>
      <c r="BP22" s="20">
        <f t="shared" si="45"/>
        <v>16.741499999999998</v>
      </c>
      <c r="BQ22" s="20">
        <f t="shared" si="45"/>
        <v>16.972999999999999</v>
      </c>
      <c r="BR22" s="20">
        <f t="shared" si="45"/>
        <v>17.204499999999996</v>
      </c>
      <c r="BS22" s="20">
        <f t="shared" si="45"/>
        <v>17.436</v>
      </c>
      <c r="BT22" s="20">
        <f t="shared" si="45"/>
        <v>17.667499999999997</v>
      </c>
      <c r="BU22" s="20">
        <f t="shared" si="45"/>
        <v>17.899000000000001</v>
      </c>
      <c r="BV22" s="20">
        <f t="shared" si="45"/>
        <v>18.079699999999999</v>
      </c>
      <c r="BW22" s="20">
        <f t="shared" si="45"/>
        <v>18.260399999999997</v>
      </c>
      <c r="BX22" s="20">
        <f t="shared" si="45"/>
        <v>18.441100000000002</v>
      </c>
      <c r="BY22" s="20">
        <f t="shared" si="45"/>
        <v>18.6218</v>
      </c>
      <c r="BZ22" s="20">
        <f t="shared" si="45"/>
        <v>18.802499999999998</v>
      </c>
      <c r="CA22" s="20">
        <f t="shared" si="45"/>
        <v>18.983199999999993</v>
      </c>
      <c r="CB22" s="20">
        <f t="shared" si="45"/>
        <v>19.163899999999995</v>
      </c>
      <c r="CC22" s="20">
        <f t="shared" si="45"/>
        <v>19.344599999999996</v>
      </c>
      <c r="CD22" s="20">
        <f t="shared" si="45"/>
        <v>19.525299999999994</v>
      </c>
      <c r="CE22" s="20">
        <f t="shared" si="45"/>
        <v>19.706000000000003</v>
      </c>
      <c r="CF22" s="20">
        <f t="shared" si="45"/>
        <v>19.969000000000001</v>
      </c>
      <c r="CG22" s="20">
        <f t="shared" si="45"/>
        <v>20.261222222222223</v>
      </c>
      <c r="CH22" s="20">
        <f t="shared" si="45"/>
        <v>20.553444444444445</v>
      </c>
      <c r="CI22" s="20">
        <f t="shared" si="45"/>
        <v>20.845666666666666</v>
      </c>
      <c r="CJ22" s="20">
        <f t="shared" si="45"/>
        <v>21.137888888888892</v>
      </c>
      <c r="CK22" s="20">
        <f t="shared" si="45"/>
        <v>21.43011111111111</v>
      </c>
      <c r="CL22" s="20">
        <f t="shared" si="45"/>
        <v>21.722333333333331</v>
      </c>
      <c r="CM22" s="20">
        <f t="shared" si="45"/>
        <v>22.014555555555553</v>
      </c>
      <c r="CN22" s="20">
        <f t="shared" si="45"/>
        <v>22.306777777777778</v>
      </c>
      <c r="CO22" s="20">
        <f t="shared" si="45"/>
        <v>22.335999999999999</v>
      </c>
      <c r="CP22" s="20">
        <f t="shared" si="45"/>
        <v>22.866299999999999</v>
      </c>
      <c r="CQ22" s="20">
        <f t="shared" si="45"/>
        <v>23.396600000000003</v>
      </c>
      <c r="CR22" s="20">
        <f t="shared" si="45"/>
        <v>23.926900000000003</v>
      </c>
      <c r="CS22" s="20">
        <f t="shared" si="45"/>
        <v>24.457199999999997</v>
      </c>
      <c r="CT22" s="20">
        <f t="shared" si="45"/>
        <v>24.987499999999997</v>
      </c>
      <c r="CU22" s="20">
        <f t="shared" ref="CU22:DZ22" si="46">SUM(CU18:CU21)</f>
        <v>25.517799999999998</v>
      </c>
      <c r="CV22" s="20">
        <f t="shared" si="46"/>
        <v>26.048099999999994</v>
      </c>
      <c r="CW22" s="20">
        <f t="shared" si="46"/>
        <v>26.578399999999995</v>
      </c>
      <c r="CX22" s="20">
        <f t="shared" si="46"/>
        <v>27.108699999999992</v>
      </c>
      <c r="CY22" s="20">
        <f t="shared" si="46"/>
        <v>27.638999999999999</v>
      </c>
      <c r="CZ22" s="20">
        <f t="shared" si="46"/>
        <v>28.865099999999998</v>
      </c>
      <c r="DA22" s="20">
        <f t="shared" si="46"/>
        <v>30.091200000000001</v>
      </c>
      <c r="DB22" s="20">
        <f t="shared" si="46"/>
        <v>31.317299999999999</v>
      </c>
      <c r="DC22" s="20">
        <f t="shared" si="46"/>
        <v>32.543399999999991</v>
      </c>
      <c r="DD22" s="20">
        <f t="shared" si="46"/>
        <v>33.769499999999994</v>
      </c>
      <c r="DE22" s="20">
        <f t="shared" si="46"/>
        <v>34.995599999999996</v>
      </c>
      <c r="DF22" s="20">
        <f t="shared" si="46"/>
        <v>36.221699999999991</v>
      </c>
      <c r="DG22" s="20">
        <f t="shared" si="46"/>
        <v>37.447799999999994</v>
      </c>
      <c r="DH22" s="20">
        <f t="shared" si="46"/>
        <v>38.673899999999996</v>
      </c>
      <c r="DI22" s="20">
        <f t="shared" si="46"/>
        <v>39.9</v>
      </c>
      <c r="DJ22" s="20">
        <f t="shared" si="46"/>
        <v>41.853012832200008</v>
      </c>
      <c r="DK22" s="20">
        <f t="shared" si="46"/>
        <v>43.806025664400003</v>
      </c>
      <c r="DL22" s="20">
        <f t="shared" si="46"/>
        <v>45.759038496600006</v>
      </c>
      <c r="DM22" s="20">
        <f t="shared" si="46"/>
        <v>47.712051328800001</v>
      </c>
      <c r="DN22" s="20">
        <f t="shared" si="46"/>
        <v>49.665064161000004</v>
      </c>
      <c r="DO22" s="20">
        <f t="shared" si="46"/>
        <v>51.882852843999999</v>
      </c>
      <c r="DP22" s="20">
        <f t="shared" si="46"/>
        <v>53.532786715999997</v>
      </c>
      <c r="DQ22" s="20">
        <f t="shared" si="46"/>
        <v>56.229329500000006</v>
      </c>
      <c r="DR22" s="20">
        <f t="shared" si="46"/>
        <v>59.523331980999998</v>
      </c>
      <c r="DS22" s="20">
        <f t="shared" si="46"/>
        <v>62.832027493999995</v>
      </c>
      <c r="DT22" s="20">
        <f t="shared" si="46"/>
        <v>64.910047145999997</v>
      </c>
      <c r="DU22" s="20">
        <f t="shared" si="46"/>
        <v>67.929138109999997</v>
      </c>
      <c r="DV22" s="20">
        <f t="shared" si="46"/>
        <v>71.405785557000002</v>
      </c>
      <c r="DW22" s="20">
        <f t="shared" si="46"/>
        <v>71.258273716000005</v>
      </c>
      <c r="DX22" s="20">
        <f t="shared" si="46"/>
        <v>71.429206391999998</v>
      </c>
      <c r="DY22" s="20">
        <f t="shared" si="46"/>
        <v>74.901628188999993</v>
      </c>
      <c r="DZ22" s="20">
        <f t="shared" si="46"/>
        <v>77.065302535000001</v>
      </c>
      <c r="EA22" s="20">
        <f t="shared" ref="EA22:FF22" si="47">SUM(EA18:EA21)</f>
        <v>79.374595773999999</v>
      </c>
      <c r="EB22" s="20">
        <f t="shared" si="47"/>
        <v>81.641896214000013</v>
      </c>
      <c r="EC22" s="20">
        <f t="shared" si="47"/>
        <v>80.708862119999992</v>
      </c>
      <c r="ED22" s="20">
        <f t="shared" si="47"/>
        <v>79.985325923000005</v>
      </c>
      <c r="EE22" s="20">
        <f t="shared" si="47"/>
        <v>79.386318243999995</v>
      </c>
      <c r="EF22" s="20">
        <f t="shared" si="47"/>
        <v>80.224573239999984</v>
      </c>
      <c r="EG22" s="20">
        <f t="shared" si="47"/>
        <v>83.023289423000008</v>
      </c>
      <c r="EH22" s="20">
        <f t="shared" si="47"/>
        <v>84.554677089999984</v>
      </c>
      <c r="EI22" s="20">
        <f t="shared" si="47"/>
        <v>86.140047989999999</v>
      </c>
      <c r="EJ22" s="20">
        <f t="shared" si="47"/>
        <v>88.873756119999996</v>
      </c>
      <c r="EK22" s="20">
        <f t="shared" si="47"/>
        <v>91.669394195999999</v>
      </c>
      <c r="EL22" s="20">
        <f t="shared" si="47"/>
        <v>93.419753240000006</v>
      </c>
      <c r="EM22" s="20">
        <f t="shared" si="47"/>
        <v>94.222924109999994</v>
      </c>
      <c r="EN22" s="20">
        <f t="shared" si="47"/>
        <v>94.682513819999997</v>
      </c>
      <c r="EO22" s="20">
        <f t="shared" si="47"/>
        <v>95.308338634999984</v>
      </c>
      <c r="EP22" s="20">
        <f t="shared" si="47"/>
        <v>95.605335049999994</v>
      </c>
      <c r="EQ22" s="20">
        <f t="shared" si="47"/>
        <v>96.804304775999995</v>
      </c>
      <c r="ER22" s="20">
        <f t="shared" si="47"/>
        <v>98.428205399999996</v>
      </c>
      <c r="ES22" s="20">
        <f t="shared" si="47"/>
        <v>101.12904951499999</v>
      </c>
      <c r="ET22" s="20">
        <f t="shared" si="47"/>
        <v>102.19577765</v>
      </c>
      <c r="EU22" s="20">
        <f t="shared" si="47"/>
        <v>102.74034396</v>
      </c>
      <c r="EV22" s="20">
        <f t="shared" si="47"/>
        <v>104.38038535999999</v>
      </c>
      <c r="EW22" s="20">
        <f t="shared" si="47"/>
        <v>107.05168279</v>
      </c>
      <c r="EX22" s="20">
        <f t="shared" si="47"/>
        <v>108.17913397000001</v>
      </c>
      <c r="EY22" s="20">
        <f t="shared" si="47"/>
        <v>110.26592544</v>
      </c>
      <c r="EZ22" s="20">
        <f t="shared" si="47"/>
        <v>114.31704098</v>
      </c>
      <c r="FA22" s="20">
        <f t="shared" si="47"/>
        <v>119.1523291</v>
      </c>
      <c r="FB22" s="20">
        <f t="shared" si="47"/>
        <v>122.90580627</v>
      </c>
      <c r="FC22" s="20">
        <f t="shared" si="47"/>
        <v>125.99092693999999</v>
      </c>
      <c r="FD22" s="20">
        <f t="shared" si="47"/>
        <v>129.87493570000001</v>
      </c>
      <c r="FE22" s="20">
        <f t="shared" si="47"/>
        <v>130.80644373999999</v>
      </c>
      <c r="FF22" s="20">
        <f t="shared" si="47"/>
        <v>128.52008315</v>
      </c>
      <c r="FG22" s="20">
        <f t="shared" ref="FG22:FT22" si="48">SUM(FG18:FG21)</f>
        <v>133.99950324</v>
      </c>
      <c r="FH22" s="20">
        <f t="shared" si="48"/>
        <v>136.97200480000001</v>
      </c>
      <c r="FI22" s="20">
        <f t="shared" si="48"/>
        <v>138.62706359999999</v>
      </c>
      <c r="FJ22" s="20">
        <f t="shared" si="48"/>
        <v>140.23515829999999</v>
      </c>
      <c r="FK22" s="20">
        <f t="shared" si="48"/>
        <v>140.95344524000001</v>
      </c>
      <c r="FL22" s="20">
        <f t="shared" si="48"/>
        <v>141.42134725</v>
      </c>
      <c r="FM22" s="20">
        <f t="shared" si="48"/>
        <v>142.07955190000001</v>
      </c>
      <c r="FN22" s="20">
        <f t="shared" si="48"/>
        <v>144.76065475999999</v>
      </c>
      <c r="FO22" s="20">
        <f t="shared" si="48"/>
        <v>147.846564</v>
      </c>
      <c r="FP22" s="20">
        <f t="shared" si="48"/>
        <v>148.53117080000001</v>
      </c>
      <c r="FQ22" s="20">
        <f t="shared" si="48"/>
        <v>141.93773060000001</v>
      </c>
      <c r="FR22" s="20">
        <f t="shared" si="48"/>
        <v>148.61161270000002</v>
      </c>
      <c r="FS22" s="20">
        <f t="shared" si="48"/>
        <v>150.4870612</v>
      </c>
      <c r="FT22" s="20">
        <f t="shared" si="48"/>
        <v>152.65929460000001</v>
      </c>
      <c r="FU22" s="20">
        <f t="shared" ref="FU22:GZ22" si="49">1.7245*FU$1 - 146.03</f>
        <v>154.03299999999999</v>
      </c>
      <c r="FV22" s="20">
        <f t="shared" si="49"/>
        <v>155.75749999999996</v>
      </c>
      <c r="FW22" s="20">
        <f t="shared" si="49"/>
        <v>157.482</v>
      </c>
      <c r="FX22" s="20">
        <f t="shared" si="49"/>
        <v>159.20649999999998</v>
      </c>
      <c r="FY22" s="20">
        <f t="shared" si="49"/>
        <v>160.93100000000001</v>
      </c>
      <c r="FZ22" s="20">
        <f t="shared" si="49"/>
        <v>162.65549999999999</v>
      </c>
      <c r="GA22" s="20">
        <f t="shared" si="49"/>
        <v>164.37999999999997</v>
      </c>
      <c r="GB22" s="20">
        <f t="shared" si="49"/>
        <v>166.1045</v>
      </c>
      <c r="GC22" s="20">
        <f t="shared" si="49"/>
        <v>167.82899999999998</v>
      </c>
      <c r="GD22" s="20">
        <f t="shared" si="49"/>
        <v>169.55349999999996</v>
      </c>
      <c r="GE22" s="20">
        <f t="shared" si="49"/>
        <v>171.27799999999999</v>
      </c>
      <c r="GF22" s="20">
        <f t="shared" si="49"/>
        <v>173.00249999999997</v>
      </c>
      <c r="GG22" s="20">
        <f t="shared" si="49"/>
        <v>174.727</v>
      </c>
      <c r="GH22" s="20">
        <f t="shared" si="49"/>
        <v>176.45149999999998</v>
      </c>
      <c r="GI22" s="20">
        <f t="shared" si="49"/>
        <v>178.17599999999996</v>
      </c>
      <c r="GJ22" s="20">
        <f t="shared" si="49"/>
        <v>179.90049999999999</v>
      </c>
      <c r="GK22" s="20">
        <f t="shared" si="49"/>
        <v>181.62499999999997</v>
      </c>
      <c r="GL22" s="20">
        <f t="shared" si="49"/>
        <v>183.34950000000001</v>
      </c>
      <c r="GM22" s="20">
        <f t="shared" si="49"/>
        <v>185.07399999999998</v>
      </c>
      <c r="GN22" s="20">
        <f t="shared" si="49"/>
        <v>186.79849999999996</v>
      </c>
      <c r="GO22" s="20">
        <f t="shared" si="49"/>
        <v>188.523</v>
      </c>
      <c r="GP22" s="20">
        <f t="shared" si="49"/>
        <v>190.24749999999997</v>
      </c>
      <c r="GQ22" s="20">
        <f t="shared" si="49"/>
        <v>191.97200000000001</v>
      </c>
      <c r="GR22" s="20">
        <f t="shared" si="49"/>
        <v>193.69649999999999</v>
      </c>
      <c r="GS22" s="20">
        <f t="shared" si="49"/>
        <v>195.42099999999996</v>
      </c>
      <c r="GT22" s="20">
        <f t="shared" si="49"/>
        <v>197.1455</v>
      </c>
      <c r="GU22" s="20">
        <f t="shared" si="49"/>
        <v>198.86999999999998</v>
      </c>
      <c r="GV22" s="20">
        <f t="shared" si="49"/>
        <v>200.59450000000001</v>
      </c>
      <c r="GW22" s="20">
        <f t="shared" si="49"/>
        <v>202.31899999999999</v>
      </c>
      <c r="GX22" s="20">
        <f t="shared" si="49"/>
        <v>204.04349999999997</v>
      </c>
      <c r="GY22" s="20">
        <f t="shared" si="49"/>
        <v>205.768</v>
      </c>
      <c r="GZ22" s="20">
        <f t="shared" si="49"/>
        <v>207.49249999999998</v>
      </c>
      <c r="HA22" s="20">
        <f t="shared" ref="HA22:IF22" si="50">1.7245*HA$1 - 146.03</f>
        <v>209.21699999999996</v>
      </c>
      <c r="HB22" s="20">
        <f t="shared" si="50"/>
        <v>210.94149999999999</v>
      </c>
      <c r="HC22" s="20">
        <f t="shared" si="50"/>
        <v>212.66599999999997</v>
      </c>
      <c r="HD22" s="20">
        <f t="shared" si="50"/>
        <v>214.3905</v>
      </c>
      <c r="HE22" s="20">
        <f t="shared" si="50"/>
        <v>216.11499999999998</v>
      </c>
      <c r="HF22" s="20">
        <f t="shared" si="50"/>
        <v>217.83949999999996</v>
      </c>
      <c r="HG22" s="20">
        <f t="shared" si="50"/>
        <v>219.56399999999999</v>
      </c>
      <c r="HH22" s="20">
        <f t="shared" si="50"/>
        <v>221.28849999999997</v>
      </c>
      <c r="HI22" s="20">
        <f t="shared" si="50"/>
        <v>223.01300000000001</v>
      </c>
      <c r="HJ22" s="20">
        <f t="shared" si="50"/>
        <v>224.73749999999998</v>
      </c>
      <c r="HK22" s="20">
        <f t="shared" si="50"/>
        <v>226.46199999999996</v>
      </c>
      <c r="HL22" s="20">
        <f t="shared" si="50"/>
        <v>228.1865</v>
      </c>
      <c r="HM22" s="20">
        <f t="shared" si="50"/>
        <v>229.91099999999997</v>
      </c>
      <c r="HN22" s="20">
        <f t="shared" si="50"/>
        <v>231.63550000000001</v>
      </c>
      <c r="HO22" s="20">
        <f t="shared" si="50"/>
        <v>233.35999999999999</v>
      </c>
      <c r="HP22" s="20">
        <f t="shared" si="50"/>
        <v>235.08449999999996</v>
      </c>
      <c r="HQ22" s="20">
        <f t="shared" si="50"/>
        <v>236.809</v>
      </c>
      <c r="HR22" s="20">
        <f t="shared" si="50"/>
        <v>238.53349999999998</v>
      </c>
      <c r="HS22" s="20">
        <f t="shared" si="50"/>
        <v>240.25800000000001</v>
      </c>
      <c r="HT22" s="20">
        <f t="shared" si="50"/>
        <v>241.98249999999999</v>
      </c>
      <c r="HU22" s="20">
        <f t="shared" si="50"/>
        <v>243.70699999999997</v>
      </c>
      <c r="HV22" s="20">
        <f t="shared" si="50"/>
        <v>245.4315</v>
      </c>
      <c r="HW22" s="20">
        <f t="shared" si="50"/>
        <v>247.15599999999998</v>
      </c>
      <c r="HX22" s="20">
        <f t="shared" si="50"/>
        <v>248.88049999999996</v>
      </c>
      <c r="HY22" s="20">
        <f t="shared" si="50"/>
        <v>250.60499999999999</v>
      </c>
      <c r="HZ22" s="20">
        <f t="shared" si="50"/>
        <v>252.32949999999997</v>
      </c>
      <c r="IA22" s="20">
        <f t="shared" si="50"/>
        <v>254.054</v>
      </c>
      <c r="IB22" s="20">
        <f t="shared" si="50"/>
        <v>255.77849999999998</v>
      </c>
      <c r="IC22" s="20">
        <f t="shared" si="50"/>
        <v>257.50299999999993</v>
      </c>
      <c r="ID22" s="20">
        <f t="shared" si="50"/>
        <v>259.22749999999996</v>
      </c>
      <c r="IE22" s="20">
        <f t="shared" si="50"/>
        <v>260.952</v>
      </c>
      <c r="IF22" s="20">
        <f t="shared" si="50"/>
        <v>262.67650000000003</v>
      </c>
      <c r="IG22" s="20">
        <f t="shared" ref="IG22:IS22" si="51">1.7245*IG$1 - 146.03</f>
        <v>264.40099999999995</v>
      </c>
      <c r="IH22" s="20">
        <f t="shared" si="51"/>
        <v>266.12549999999999</v>
      </c>
      <c r="II22" s="20">
        <f t="shared" si="51"/>
        <v>267.85000000000002</v>
      </c>
      <c r="IJ22" s="20">
        <f t="shared" si="51"/>
        <v>269.57449999999994</v>
      </c>
      <c r="IK22" s="20">
        <f t="shared" si="51"/>
        <v>271.29899999999998</v>
      </c>
      <c r="IL22" s="20">
        <f t="shared" si="51"/>
        <v>273.02350000000001</v>
      </c>
      <c r="IM22" s="20">
        <f t="shared" si="51"/>
        <v>274.74799999999993</v>
      </c>
      <c r="IN22" s="20">
        <f t="shared" si="51"/>
        <v>276.47249999999997</v>
      </c>
      <c r="IO22" s="20">
        <f t="shared" si="51"/>
        <v>278.197</v>
      </c>
      <c r="IP22" s="20">
        <f t="shared" si="51"/>
        <v>279.92149999999992</v>
      </c>
      <c r="IQ22" s="20">
        <f t="shared" si="51"/>
        <v>281.64599999999996</v>
      </c>
      <c r="IR22" s="20">
        <f t="shared" si="51"/>
        <v>283.37049999999999</v>
      </c>
      <c r="IS22" s="20">
        <f t="shared" si="51"/>
        <v>285.09500000000003</v>
      </c>
    </row>
    <row r="23" spans="1:253" s="2" customFormat="1" ht="16.7" customHeight="1">
      <c r="A23"/>
      <c r="B23" s="18" t="s">
        <v>74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  <c r="DG23">
        <v>0</v>
      </c>
      <c r="DH23">
        <v>0</v>
      </c>
      <c r="DI23">
        <v>0</v>
      </c>
      <c r="DJ23">
        <v>5.1079448E-3</v>
      </c>
      <c r="DK23">
        <v>1.02158896E-2</v>
      </c>
      <c r="DL23">
        <v>1.53238344E-2</v>
      </c>
      <c r="DM23">
        <v>2.04317792E-2</v>
      </c>
      <c r="DN23">
        <v>2.5539724E-2</v>
      </c>
      <c r="DO23">
        <v>3.4433289999999998E-2</v>
      </c>
      <c r="DP23">
        <v>4.1006015999999999E-2</v>
      </c>
      <c r="DQ23">
        <v>5.2113162999999997E-2</v>
      </c>
      <c r="DR23">
        <v>6.1783413000000002E-2</v>
      </c>
      <c r="DS23">
        <v>7.8874659999999999E-2</v>
      </c>
      <c r="DT23">
        <v>0.10970418</v>
      </c>
      <c r="DU23">
        <v>0.15217516</v>
      </c>
      <c r="DV23">
        <v>0.20390158</v>
      </c>
      <c r="DW23">
        <v>0.26660010000000001</v>
      </c>
      <c r="DX23">
        <v>0.36984820000000002</v>
      </c>
      <c r="DY23">
        <v>0.43267142000000003</v>
      </c>
      <c r="DZ23">
        <v>0.53854780000000002</v>
      </c>
      <c r="EA23">
        <v>0.62579439999999997</v>
      </c>
      <c r="EB23">
        <v>0.65085990000000005</v>
      </c>
      <c r="EC23">
        <v>0.71192420000000001</v>
      </c>
      <c r="ED23">
        <v>0.84075073</v>
      </c>
      <c r="EE23">
        <v>0.91217755</v>
      </c>
      <c r="EF23">
        <v>1.0338126999999999</v>
      </c>
      <c r="EG23">
        <v>1.2545685</v>
      </c>
      <c r="EH23">
        <v>1.4889215999999998</v>
      </c>
      <c r="EI23">
        <v>1.5947357</v>
      </c>
      <c r="EJ23">
        <v>1.7347332</v>
      </c>
      <c r="EK23">
        <v>1.8912492999999999</v>
      </c>
      <c r="EL23">
        <v>1.9450106</v>
      </c>
      <c r="EM23">
        <v>2.0005959999999998</v>
      </c>
      <c r="EN23">
        <v>2.0963097999999998</v>
      </c>
      <c r="EO23">
        <v>2.1122229999999997</v>
      </c>
      <c r="EP23">
        <v>2.1849645999999998</v>
      </c>
      <c r="EQ23">
        <v>2.2259788</v>
      </c>
      <c r="ER23">
        <v>2.3225297999999999</v>
      </c>
      <c r="ES23">
        <v>2.4066149999999999</v>
      </c>
      <c r="ET23">
        <v>2.3900641999999999</v>
      </c>
      <c r="EU23">
        <v>2.4311948000000001</v>
      </c>
      <c r="EV23">
        <v>2.5237056</v>
      </c>
      <c r="EW23">
        <v>2.5806675000000001</v>
      </c>
      <c r="EX23">
        <v>2.6535365999999998</v>
      </c>
      <c r="EY23">
        <v>2.6959448000000004</v>
      </c>
      <c r="EZ23">
        <v>2.6413205999999998</v>
      </c>
      <c r="FA23">
        <v>2.7613591</v>
      </c>
      <c r="FB23">
        <v>2.7686055000000001</v>
      </c>
      <c r="FC23">
        <v>2.8031106000000001</v>
      </c>
      <c r="FD23">
        <v>2.7459677999999998</v>
      </c>
      <c r="FE23">
        <v>2.7374546</v>
      </c>
      <c r="FF23">
        <v>2.6987190000000001</v>
      </c>
      <c r="FG23">
        <v>2.7682646000000002</v>
      </c>
      <c r="FH23">
        <v>2.6524263000000001</v>
      </c>
      <c r="FI23">
        <v>2.4705425000000001</v>
      </c>
      <c r="FJ23">
        <v>2.4902715</v>
      </c>
      <c r="FK23">
        <v>2.5411248</v>
      </c>
      <c r="FL23">
        <v>2.5753406000000001</v>
      </c>
      <c r="FM23">
        <v>2.6136561999999999</v>
      </c>
      <c r="FN23">
        <v>2.6370019999999998</v>
      </c>
      <c r="FO23">
        <v>2.7002244000000002</v>
      </c>
      <c r="FP23">
        <v>2.7957578000000001</v>
      </c>
      <c r="FQ23">
        <v>2.6890441999999997</v>
      </c>
      <c r="FR23">
        <v>2.8025498</v>
      </c>
      <c r="FS23">
        <v>2.6796245000000001</v>
      </c>
      <c r="FT23">
        <v>2.7376586999999999</v>
      </c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s="2" customFormat="1" ht="16.7" customHeight="1">
      <c r="A24"/>
      <c r="B24" s="18" t="s">
        <v>73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1.4E-3</v>
      </c>
      <c r="AI24">
        <v>2.8E-3</v>
      </c>
      <c r="AJ24">
        <v>4.1999999999999997E-3</v>
      </c>
      <c r="AK24">
        <v>5.5999999999999999E-3</v>
      </c>
      <c r="AL24">
        <v>7.0000000000000001E-3</v>
      </c>
      <c r="AM24">
        <v>8.3999999999999995E-3</v>
      </c>
      <c r="AN24">
        <v>9.7999999999999997E-3</v>
      </c>
      <c r="AO24">
        <v>1.12E-2</v>
      </c>
      <c r="AP24">
        <v>1.26E-2</v>
      </c>
      <c r="AQ24">
        <v>1.4E-2</v>
      </c>
      <c r="AR24">
        <v>1.43E-2</v>
      </c>
      <c r="AS24">
        <v>1.46E-2</v>
      </c>
      <c r="AT24">
        <v>1.49E-2</v>
      </c>
      <c r="AU24">
        <v>1.52E-2</v>
      </c>
      <c r="AV24">
        <v>1.55E-2</v>
      </c>
      <c r="AW24">
        <v>1.5800000000000002E-2</v>
      </c>
      <c r="AX24">
        <v>1.6100000000000003E-2</v>
      </c>
      <c r="AY24">
        <v>1.6400000000000005E-2</v>
      </c>
      <c r="AZ24">
        <v>1.6700000000000007E-2</v>
      </c>
      <c r="BA24">
        <v>1.7000000000000001E-2</v>
      </c>
      <c r="BB24">
        <v>1.8600000000000002E-2</v>
      </c>
      <c r="BC24">
        <v>2.0200000000000003E-2</v>
      </c>
      <c r="BD24">
        <v>2.1800000000000003E-2</v>
      </c>
      <c r="BE24">
        <v>2.3400000000000004E-2</v>
      </c>
      <c r="BF24">
        <v>2.5000000000000005E-2</v>
      </c>
      <c r="BG24">
        <v>2.6600000000000006E-2</v>
      </c>
      <c r="BH24">
        <v>2.8200000000000006E-2</v>
      </c>
      <c r="BI24">
        <v>2.9800000000000007E-2</v>
      </c>
      <c r="BJ24">
        <v>3.1400000000000004E-2</v>
      </c>
      <c r="BK24">
        <v>3.3000000000000002E-2</v>
      </c>
      <c r="BL24">
        <v>3.61E-2</v>
      </c>
      <c r="BM24">
        <v>3.9199999999999999E-2</v>
      </c>
      <c r="BN24">
        <v>4.2299999999999997E-2</v>
      </c>
      <c r="BO24">
        <v>4.5399999999999996E-2</v>
      </c>
      <c r="BP24">
        <v>4.8499999999999995E-2</v>
      </c>
      <c r="BQ24">
        <v>5.1599999999999993E-2</v>
      </c>
      <c r="BR24">
        <v>5.4699999999999992E-2</v>
      </c>
      <c r="BS24">
        <v>5.779999999999999E-2</v>
      </c>
      <c r="BT24">
        <v>6.0899999999999989E-2</v>
      </c>
      <c r="BU24">
        <v>6.4000000000000001E-2</v>
      </c>
      <c r="BV24">
        <v>7.0699999999999999E-2</v>
      </c>
      <c r="BW24">
        <v>7.7399999999999997E-2</v>
      </c>
      <c r="BX24">
        <v>8.4099999999999994E-2</v>
      </c>
      <c r="BY24">
        <v>9.0799999999999992E-2</v>
      </c>
      <c r="BZ24">
        <v>9.7499999999999989E-2</v>
      </c>
      <c r="CA24">
        <v>0.10419999999999999</v>
      </c>
      <c r="CB24">
        <v>0.11089999999999998</v>
      </c>
      <c r="CC24">
        <v>0.11759999999999998</v>
      </c>
      <c r="CD24">
        <v>0.12429999999999998</v>
      </c>
      <c r="CE24">
        <v>0.13100000000000001</v>
      </c>
      <c r="CF24">
        <v>0.1371</v>
      </c>
      <c r="CG24">
        <v>0.14387777777777777</v>
      </c>
      <c r="CH24">
        <v>0.15065555555555554</v>
      </c>
      <c r="CI24">
        <v>0.15743333333333331</v>
      </c>
      <c r="CJ24">
        <v>0.16421111111111109</v>
      </c>
      <c r="CK24">
        <v>0.17098888888888886</v>
      </c>
      <c r="CL24">
        <v>0.17776666666666663</v>
      </c>
      <c r="CM24">
        <v>0.1845444444444444</v>
      </c>
      <c r="CN24">
        <v>0.19132222222222217</v>
      </c>
      <c r="CO24">
        <v>0.192</v>
      </c>
      <c r="CP24">
        <v>0.20610000000000001</v>
      </c>
      <c r="CQ24">
        <v>0.22020000000000001</v>
      </c>
      <c r="CR24">
        <v>0.23430000000000001</v>
      </c>
      <c r="CS24">
        <v>0.24840000000000001</v>
      </c>
      <c r="CT24">
        <v>0.26250000000000001</v>
      </c>
      <c r="CU24">
        <v>0.27660000000000001</v>
      </c>
      <c r="CV24">
        <v>0.29070000000000001</v>
      </c>
      <c r="CW24">
        <v>0.30480000000000002</v>
      </c>
      <c r="CX24">
        <v>0.31890000000000002</v>
      </c>
      <c r="CY24">
        <v>0.33300000000000002</v>
      </c>
      <c r="CZ24">
        <v>0.36860000000000004</v>
      </c>
      <c r="DA24">
        <v>0.4042</v>
      </c>
      <c r="DB24">
        <v>0.43979999999999997</v>
      </c>
      <c r="DC24">
        <v>0.47539999999999993</v>
      </c>
      <c r="DD24">
        <v>0.5109999999999999</v>
      </c>
      <c r="DE24">
        <v>0.54659999999999986</v>
      </c>
      <c r="DF24">
        <v>0.58219999999999983</v>
      </c>
      <c r="DG24">
        <v>0.61779999999999979</v>
      </c>
      <c r="DH24">
        <v>0.65339999999999976</v>
      </c>
      <c r="DI24">
        <v>0.68899999999999995</v>
      </c>
      <c r="DJ24">
        <v>0.73764558419999993</v>
      </c>
      <c r="DK24">
        <v>0.78629116839999991</v>
      </c>
      <c r="DL24">
        <v>0.83493675259999989</v>
      </c>
      <c r="DM24">
        <v>0.88358233679999987</v>
      </c>
      <c r="DN24">
        <v>0.93222792100000007</v>
      </c>
      <c r="DO24">
        <v>0.99302680399999999</v>
      </c>
      <c r="DP24">
        <v>1.015126116</v>
      </c>
      <c r="DQ24">
        <v>1.0688424999999999</v>
      </c>
      <c r="DR24">
        <v>1.1314663810000001</v>
      </c>
      <c r="DS24">
        <v>1.188151194</v>
      </c>
      <c r="DT24">
        <v>1.240804346</v>
      </c>
      <c r="DU24">
        <v>1.29945211</v>
      </c>
      <c r="DV24">
        <v>1.317263557</v>
      </c>
      <c r="DW24">
        <v>1.4455664160000001</v>
      </c>
      <c r="DX24">
        <v>1.4625717919999999</v>
      </c>
      <c r="DY24">
        <v>1.456887789</v>
      </c>
      <c r="DZ24">
        <v>1.509990935</v>
      </c>
      <c r="EA24">
        <v>1.6375610739999999</v>
      </c>
      <c r="EB24">
        <v>1.7232094140000001</v>
      </c>
      <c r="EC24">
        <v>1.7644354200000001</v>
      </c>
      <c r="ED24">
        <v>1.798651523</v>
      </c>
      <c r="EE24">
        <v>1.8384643440000001</v>
      </c>
      <c r="EF24">
        <v>1.9267881400000002</v>
      </c>
      <c r="EG24">
        <v>1.999179823</v>
      </c>
      <c r="EH24">
        <v>2.04765379</v>
      </c>
      <c r="EI24">
        <v>2.0902759900000003</v>
      </c>
      <c r="EJ24">
        <v>2.11852252</v>
      </c>
      <c r="EK24">
        <v>2.1879090959999998</v>
      </c>
      <c r="EL24">
        <v>2.1832762400000001</v>
      </c>
      <c r="EM24">
        <v>2.26518811</v>
      </c>
      <c r="EN24">
        <v>2.31918852</v>
      </c>
      <c r="EO24">
        <v>2.3170196349999999</v>
      </c>
      <c r="EP24">
        <v>2.4556593499999999</v>
      </c>
      <c r="EQ24">
        <v>2.4800065759999996</v>
      </c>
      <c r="ER24">
        <v>2.6144584000000002</v>
      </c>
      <c r="ES24">
        <v>2.6425995149999997</v>
      </c>
      <c r="ET24">
        <v>2.6913866500000005</v>
      </c>
      <c r="EU24">
        <v>2.71431756</v>
      </c>
      <c r="EV24">
        <v>2.73571586</v>
      </c>
      <c r="EW24">
        <v>2.77914919</v>
      </c>
      <c r="EX24">
        <v>2.7099969700000002</v>
      </c>
      <c r="EY24">
        <v>2.7754238399999998</v>
      </c>
      <c r="EZ24">
        <v>2.7918293800000002</v>
      </c>
      <c r="FA24">
        <v>3.0176099000000001</v>
      </c>
      <c r="FB24">
        <v>3.1457642699999995</v>
      </c>
      <c r="FC24">
        <v>3.3168411400000002</v>
      </c>
      <c r="FD24">
        <v>3.4639807</v>
      </c>
      <c r="FE24">
        <v>3.7873212399999998</v>
      </c>
      <c r="FF24">
        <v>3.8576606500000001</v>
      </c>
      <c r="FG24">
        <v>4.1222522399999999</v>
      </c>
      <c r="FH24">
        <v>4.2213536999999999</v>
      </c>
      <c r="FI24">
        <v>4.3990339999999994</v>
      </c>
      <c r="FJ24">
        <v>4.6086676999999998</v>
      </c>
      <c r="FK24">
        <v>4.7555418400000002</v>
      </c>
      <c r="FL24">
        <v>4.77927255</v>
      </c>
      <c r="FM24">
        <v>4.9570072999999999</v>
      </c>
      <c r="FN24">
        <v>5.0281787599999994</v>
      </c>
      <c r="FO24">
        <v>5.2281639999999996</v>
      </c>
      <c r="FP24">
        <v>5.3627517999999998</v>
      </c>
      <c r="FQ24">
        <v>5.4296832000000004</v>
      </c>
      <c r="FR24">
        <v>5.4198474999999995</v>
      </c>
      <c r="FS24">
        <v>5.5166722000000004</v>
      </c>
      <c r="FT24">
        <v>5.5576365999999995</v>
      </c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s="2" customFormat="1" ht="16.7" customHeight="1">
      <c r="A25"/>
      <c r="B25" s="18" t="s">
        <v>72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0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0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0</v>
      </c>
      <c r="CI25">
        <v>0</v>
      </c>
      <c r="CJ25">
        <v>0</v>
      </c>
      <c r="CK25">
        <v>0</v>
      </c>
      <c r="CL25">
        <v>0</v>
      </c>
      <c r="CM25">
        <v>0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0</v>
      </c>
      <c r="CU25">
        <v>0</v>
      </c>
      <c r="CV25">
        <v>0</v>
      </c>
      <c r="CW25">
        <v>0</v>
      </c>
      <c r="CX25">
        <v>0</v>
      </c>
      <c r="CY25">
        <v>0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0</v>
      </c>
      <c r="DF25">
        <v>0</v>
      </c>
      <c r="DG25">
        <v>0</v>
      </c>
      <c r="DH25">
        <v>0</v>
      </c>
      <c r="DI25">
        <v>0</v>
      </c>
      <c r="DJ25">
        <v>5.4030183999999992E-3</v>
      </c>
      <c r="DK25">
        <v>1.0806036799999998E-2</v>
      </c>
      <c r="DL25">
        <v>1.6209055199999996E-2</v>
      </c>
      <c r="DM25">
        <v>2.1612073599999997E-2</v>
      </c>
      <c r="DN25">
        <v>2.7015091999999997E-2</v>
      </c>
      <c r="DO25">
        <v>2.9015851000000002E-2</v>
      </c>
      <c r="DP25">
        <v>2.9370285999999999E-2</v>
      </c>
      <c r="DQ25">
        <v>3.1673844999999999E-2</v>
      </c>
      <c r="DR25">
        <v>3.2981945999999998E-2</v>
      </c>
      <c r="DS25">
        <v>3.9203390999999997E-2</v>
      </c>
      <c r="DT25">
        <v>4.1450439999999998E-2</v>
      </c>
      <c r="DU25">
        <v>4.4711884999999993E-2</v>
      </c>
      <c r="DV25">
        <v>4.6346406999999999E-2</v>
      </c>
      <c r="DW25">
        <v>4.8623801000000001E-2</v>
      </c>
      <c r="DX25">
        <v>4.8500472000000003E-2</v>
      </c>
      <c r="DY25">
        <v>5.2542238999999998E-2</v>
      </c>
      <c r="DZ25">
        <v>5.9210575000000008E-2</v>
      </c>
      <c r="EA25">
        <v>6.6478424000000008E-2</v>
      </c>
      <c r="EB25">
        <v>7.4528469999999999E-2</v>
      </c>
      <c r="EC25">
        <v>8.2514083999999988E-2</v>
      </c>
      <c r="ED25">
        <v>8.3244592999999992E-2</v>
      </c>
      <c r="EE25">
        <v>9.9283698000000004E-2</v>
      </c>
      <c r="EF25">
        <v>0.11740996494999999</v>
      </c>
      <c r="EG25">
        <v>0.134203639667</v>
      </c>
      <c r="EH25">
        <v>0.14718863367999999</v>
      </c>
      <c r="EI25">
        <v>0.169800385158</v>
      </c>
      <c r="EJ25">
        <v>0.17705211979999999</v>
      </c>
      <c r="EK25">
        <v>0.18406288176000002</v>
      </c>
      <c r="EL25">
        <v>0.20327359993999999</v>
      </c>
      <c r="EM25">
        <v>0.22781428054999997</v>
      </c>
      <c r="EN25">
        <v>0.23750145990000002</v>
      </c>
      <c r="EO25">
        <v>0.24506503609999999</v>
      </c>
      <c r="EP25">
        <v>0.25608174649999998</v>
      </c>
      <c r="EQ25">
        <v>0.27250791889999998</v>
      </c>
      <c r="ER25">
        <v>0.28662376576000004</v>
      </c>
      <c r="ES25">
        <v>0.28640304595999999</v>
      </c>
      <c r="ET25">
        <v>0.30422025180000001</v>
      </c>
      <c r="EU25">
        <v>0.31834247199999999</v>
      </c>
      <c r="EV25">
        <v>0.33402761590000002</v>
      </c>
      <c r="EW25">
        <v>0.34985553910000011</v>
      </c>
      <c r="EX25">
        <v>0.36326929450000001</v>
      </c>
      <c r="EY25">
        <v>0.41019390160000002</v>
      </c>
      <c r="EZ25">
        <v>0.45283989699999999</v>
      </c>
      <c r="FA25">
        <v>0.52570898549999989</v>
      </c>
      <c r="FB25">
        <v>0.59875845950000006</v>
      </c>
      <c r="FC25">
        <v>0.70589102569999995</v>
      </c>
      <c r="FD25">
        <v>0.8661277329999999</v>
      </c>
      <c r="FE25">
        <v>1.08568953</v>
      </c>
      <c r="FF25">
        <v>1.248482235</v>
      </c>
      <c r="FG25">
        <v>1.4518873350000001</v>
      </c>
      <c r="FH25">
        <v>1.63383985</v>
      </c>
      <c r="FI25">
        <v>1.8217596700000001</v>
      </c>
      <c r="FJ25">
        <v>2.0611600200000004</v>
      </c>
      <c r="FK25">
        <v>2.2755366800000001</v>
      </c>
      <c r="FL25">
        <v>2.53438937</v>
      </c>
      <c r="FM25">
        <v>2.7867663499999997</v>
      </c>
      <c r="FN25">
        <v>3.13333832</v>
      </c>
      <c r="FO25">
        <v>3.5185271999999999</v>
      </c>
      <c r="FP25">
        <v>3.9114918899999997</v>
      </c>
      <c r="FQ25">
        <v>4.2227376000000003</v>
      </c>
      <c r="FR25">
        <v>4.7984559000000004</v>
      </c>
      <c r="FS25">
        <v>5.3998857999999998</v>
      </c>
      <c r="FT25">
        <v>6.0660069500000011</v>
      </c>
      <c r="FU25">
        <f xml:space="preserve"> 0.00000005*FU1^4 - 0.00001*FU1^3 + 0.0007*FU1^2 - 0.0153*FU1 + 3.3824</f>
        <v>15.064968799999994</v>
      </c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s="20" customFormat="1" ht="16.7" customHeight="1">
      <c r="B26" s="28" t="s">
        <v>94</v>
      </c>
      <c r="C26" s="20">
        <f t="shared" ref="C26:AH26" si="52">SUM(C23:C25)</f>
        <v>0</v>
      </c>
      <c r="D26" s="20">
        <f t="shared" si="52"/>
        <v>0</v>
      </c>
      <c r="E26" s="20">
        <f t="shared" si="52"/>
        <v>0</v>
      </c>
      <c r="F26" s="20">
        <f t="shared" si="52"/>
        <v>0</v>
      </c>
      <c r="G26" s="20">
        <f t="shared" si="52"/>
        <v>0</v>
      </c>
      <c r="H26" s="20">
        <f t="shared" si="52"/>
        <v>0</v>
      </c>
      <c r="I26" s="20">
        <f t="shared" si="52"/>
        <v>0</v>
      </c>
      <c r="J26" s="20">
        <f t="shared" si="52"/>
        <v>0</v>
      </c>
      <c r="K26" s="20">
        <f t="shared" si="52"/>
        <v>0</v>
      </c>
      <c r="L26" s="20">
        <f t="shared" si="52"/>
        <v>0</v>
      </c>
      <c r="M26" s="20">
        <f t="shared" si="52"/>
        <v>0</v>
      </c>
      <c r="N26" s="20">
        <f t="shared" si="52"/>
        <v>0</v>
      </c>
      <c r="O26" s="20">
        <f t="shared" si="52"/>
        <v>0</v>
      </c>
      <c r="P26" s="20">
        <f t="shared" si="52"/>
        <v>0</v>
      </c>
      <c r="Q26" s="20">
        <f t="shared" si="52"/>
        <v>0</v>
      </c>
      <c r="R26" s="20">
        <f t="shared" si="52"/>
        <v>0</v>
      </c>
      <c r="S26" s="20">
        <f t="shared" si="52"/>
        <v>0</v>
      </c>
      <c r="T26" s="20">
        <f t="shared" si="52"/>
        <v>0</v>
      </c>
      <c r="U26" s="20">
        <f t="shared" si="52"/>
        <v>0</v>
      </c>
      <c r="V26" s="20">
        <f t="shared" si="52"/>
        <v>0</v>
      </c>
      <c r="W26" s="20">
        <f t="shared" si="52"/>
        <v>0</v>
      </c>
      <c r="X26" s="20">
        <f t="shared" si="52"/>
        <v>0</v>
      </c>
      <c r="Y26" s="20">
        <f t="shared" si="52"/>
        <v>0</v>
      </c>
      <c r="Z26" s="20">
        <f t="shared" si="52"/>
        <v>0</v>
      </c>
      <c r="AA26" s="20">
        <f t="shared" si="52"/>
        <v>0</v>
      </c>
      <c r="AB26" s="20">
        <f t="shared" si="52"/>
        <v>0</v>
      </c>
      <c r="AC26" s="20">
        <f t="shared" si="52"/>
        <v>0</v>
      </c>
      <c r="AD26" s="20">
        <f t="shared" si="52"/>
        <v>0</v>
      </c>
      <c r="AE26" s="20">
        <f t="shared" si="52"/>
        <v>0</v>
      </c>
      <c r="AF26" s="20">
        <f t="shared" si="52"/>
        <v>0</v>
      </c>
      <c r="AG26" s="20">
        <f t="shared" si="52"/>
        <v>0</v>
      </c>
      <c r="AH26" s="20">
        <f t="shared" si="52"/>
        <v>1.4E-3</v>
      </c>
      <c r="AI26" s="20">
        <f t="shared" ref="AI26:BN26" si="53">SUM(AI23:AI25)</f>
        <v>2.8E-3</v>
      </c>
      <c r="AJ26" s="20">
        <f t="shared" si="53"/>
        <v>4.1999999999999997E-3</v>
      </c>
      <c r="AK26" s="20">
        <f t="shared" si="53"/>
        <v>5.5999999999999999E-3</v>
      </c>
      <c r="AL26" s="20">
        <f t="shared" si="53"/>
        <v>7.0000000000000001E-3</v>
      </c>
      <c r="AM26" s="20">
        <f t="shared" si="53"/>
        <v>8.3999999999999995E-3</v>
      </c>
      <c r="AN26" s="20">
        <f t="shared" si="53"/>
        <v>9.7999999999999997E-3</v>
      </c>
      <c r="AO26" s="20">
        <f t="shared" si="53"/>
        <v>1.12E-2</v>
      </c>
      <c r="AP26" s="20">
        <f t="shared" si="53"/>
        <v>1.26E-2</v>
      </c>
      <c r="AQ26" s="20">
        <f t="shared" si="53"/>
        <v>1.4E-2</v>
      </c>
      <c r="AR26" s="20">
        <f t="shared" si="53"/>
        <v>1.43E-2</v>
      </c>
      <c r="AS26" s="20">
        <f t="shared" si="53"/>
        <v>1.46E-2</v>
      </c>
      <c r="AT26" s="20">
        <f t="shared" si="53"/>
        <v>1.49E-2</v>
      </c>
      <c r="AU26" s="20">
        <f t="shared" si="53"/>
        <v>1.52E-2</v>
      </c>
      <c r="AV26" s="20">
        <f t="shared" si="53"/>
        <v>1.55E-2</v>
      </c>
      <c r="AW26" s="20">
        <f t="shared" si="53"/>
        <v>1.5800000000000002E-2</v>
      </c>
      <c r="AX26" s="20">
        <f t="shared" si="53"/>
        <v>1.6100000000000003E-2</v>
      </c>
      <c r="AY26" s="20">
        <f t="shared" si="53"/>
        <v>1.6400000000000005E-2</v>
      </c>
      <c r="AZ26" s="20">
        <f t="shared" si="53"/>
        <v>1.6700000000000007E-2</v>
      </c>
      <c r="BA26" s="20">
        <f t="shared" si="53"/>
        <v>1.7000000000000001E-2</v>
      </c>
      <c r="BB26" s="20">
        <f t="shared" si="53"/>
        <v>1.8600000000000002E-2</v>
      </c>
      <c r="BC26" s="20">
        <f t="shared" si="53"/>
        <v>2.0200000000000003E-2</v>
      </c>
      <c r="BD26" s="20">
        <f t="shared" si="53"/>
        <v>2.1800000000000003E-2</v>
      </c>
      <c r="BE26" s="20">
        <f t="shared" si="53"/>
        <v>2.3400000000000004E-2</v>
      </c>
      <c r="BF26" s="20">
        <f t="shared" si="53"/>
        <v>2.5000000000000005E-2</v>
      </c>
      <c r="BG26" s="20">
        <f t="shared" si="53"/>
        <v>2.6600000000000006E-2</v>
      </c>
      <c r="BH26" s="20">
        <f t="shared" si="53"/>
        <v>2.8200000000000006E-2</v>
      </c>
      <c r="BI26" s="20">
        <f t="shared" si="53"/>
        <v>2.9800000000000007E-2</v>
      </c>
      <c r="BJ26" s="20">
        <f t="shared" si="53"/>
        <v>3.1400000000000004E-2</v>
      </c>
      <c r="BK26" s="20">
        <f t="shared" si="53"/>
        <v>3.3000000000000002E-2</v>
      </c>
      <c r="BL26" s="20">
        <f t="shared" si="53"/>
        <v>3.61E-2</v>
      </c>
      <c r="BM26" s="20">
        <f t="shared" si="53"/>
        <v>3.9199999999999999E-2</v>
      </c>
      <c r="BN26" s="20">
        <f t="shared" si="53"/>
        <v>4.2299999999999997E-2</v>
      </c>
      <c r="BO26" s="20">
        <f t="shared" ref="BO26:CT26" si="54">SUM(BO23:BO25)</f>
        <v>4.5399999999999996E-2</v>
      </c>
      <c r="BP26" s="20">
        <f t="shared" si="54"/>
        <v>4.8499999999999995E-2</v>
      </c>
      <c r="BQ26" s="20">
        <f t="shared" si="54"/>
        <v>5.1599999999999993E-2</v>
      </c>
      <c r="BR26" s="20">
        <f t="shared" si="54"/>
        <v>5.4699999999999992E-2</v>
      </c>
      <c r="BS26" s="20">
        <f t="shared" si="54"/>
        <v>5.779999999999999E-2</v>
      </c>
      <c r="BT26" s="20">
        <f t="shared" si="54"/>
        <v>6.0899999999999989E-2</v>
      </c>
      <c r="BU26" s="20">
        <f t="shared" si="54"/>
        <v>6.4000000000000001E-2</v>
      </c>
      <c r="BV26" s="20">
        <f t="shared" si="54"/>
        <v>7.0699999999999999E-2</v>
      </c>
      <c r="BW26" s="20">
        <f t="shared" si="54"/>
        <v>7.7399999999999997E-2</v>
      </c>
      <c r="BX26" s="20">
        <f t="shared" si="54"/>
        <v>8.4099999999999994E-2</v>
      </c>
      <c r="BY26" s="20">
        <f t="shared" si="54"/>
        <v>9.0799999999999992E-2</v>
      </c>
      <c r="BZ26" s="20">
        <f t="shared" si="54"/>
        <v>9.7499999999999989E-2</v>
      </c>
      <c r="CA26" s="20">
        <f t="shared" si="54"/>
        <v>0.10419999999999999</v>
      </c>
      <c r="CB26" s="20">
        <f t="shared" si="54"/>
        <v>0.11089999999999998</v>
      </c>
      <c r="CC26" s="20">
        <f t="shared" si="54"/>
        <v>0.11759999999999998</v>
      </c>
      <c r="CD26" s="20">
        <f t="shared" si="54"/>
        <v>0.12429999999999998</v>
      </c>
      <c r="CE26" s="20">
        <f t="shared" si="54"/>
        <v>0.13100000000000001</v>
      </c>
      <c r="CF26" s="20">
        <f t="shared" si="54"/>
        <v>0.1371</v>
      </c>
      <c r="CG26" s="20">
        <f t="shared" si="54"/>
        <v>0.14387777777777777</v>
      </c>
      <c r="CH26" s="20">
        <f t="shared" si="54"/>
        <v>0.15065555555555554</v>
      </c>
      <c r="CI26" s="20">
        <f t="shared" si="54"/>
        <v>0.15743333333333331</v>
      </c>
      <c r="CJ26" s="20">
        <f t="shared" si="54"/>
        <v>0.16421111111111109</v>
      </c>
      <c r="CK26" s="20">
        <f t="shared" si="54"/>
        <v>0.17098888888888886</v>
      </c>
      <c r="CL26" s="20">
        <f t="shared" si="54"/>
        <v>0.17776666666666663</v>
      </c>
      <c r="CM26" s="20">
        <f t="shared" si="54"/>
        <v>0.1845444444444444</v>
      </c>
      <c r="CN26" s="20">
        <f t="shared" si="54"/>
        <v>0.19132222222222217</v>
      </c>
      <c r="CO26" s="20">
        <f t="shared" si="54"/>
        <v>0.192</v>
      </c>
      <c r="CP26" s="20">
        <f t="shared" si="54"/>
        <v>0.20610000000000001</v>
      </c>
      <c r="CQ26" s="20">
        <f t="shared" si="54"/>
        <v>0.22020000000000001</v>
      </c>
      <c r="CR26" s="20">
        <f t="shared" si="54"/>
        <v>0.23430000000000001</v>
      </c>
      <c r="CS26" s="20">
        <f t="shared" si="54"/>
        <v>0.24840000000000001</v>
      </c>
      <c r="CT26" s="20">
        <f t="shared" si="54"/>
        <v>0.26250000000000001</v>
      </c>
      <c r="CU26" s="20">
        <f t="shared" ref="CU26:DZ26" si="55">SUM(CU23:CU25)</f>
        <v>0.27660000000000001</v>
      </c>
      <c r="CV26" s="20">
        <f t="shared" si="55"/>
        <v>0.29070000000000001</v>
      </c>
      <c r="CW26" s="20">
        <f t="shared" si="55"/>
        <v>0.30480000000000002</v>
      </c>
      <c r="CX26" s="20">
        <f t="shared" si="55"/>
        <v>0.31890000000000002</v>
      </c>
      <c r="CY26" s="20">
        <f t="shared" si="55"/>
        <v>0.33300000000000002</v>
      </c>
      <c r="CZ26" s="20">
        <f t="shared" si="55"/>
        <v>0.36860000000000004</v>
      </c>
      <c r="DA26" s="20">
        <f t="shared" si="55"/>
        <v>0.4042</v>
      </c>
      <c r="DB26" s="20">
        <f t="shared" si="55"/>
        <v>0.43979999999999997</v>
      </c>
      <c r="DC26" s="20">
        <f t="shared" si="55"/>
        <v>0.47539999999999993</v>
      </c>
      <c r="DD26" s="20">
        <f t="shared" si="55"/>
        <v>0.5109999999999999</v>
      </c>
      <c r="DE26" s="20">
        <f t="shared" si="55"/>
        <v>0.54659999999999986</v>
      </c>
      <c r="DF26" s="20">
        <f t="shared" si="55"/>
        <v>0.58219999999999983</v>
      </c>
      <c r="DG26" s="20">
        <f t="shared" si="55"/>
        <v>0.61779999999999979</v>
      </c>
      <c r="DH26" s="20">
        <f t="shared" si="55"/>
        <v>0.65339999999999976</v>
      </c>
      <c r="DI26" s="20">
        <f t="shared" si="55"/>
        <v>0.68899999999999995</v>
      </c>
      <c r="DJ26" s="20">
        <f t="shared" si="55"/>
        <v>0.74815654739999993</v>
      </c>
      <c r="DK26" s="20">
        <f t="shared" si="55"/>
        <v>0.80731309479999991</v>
      </c>
      <c r="DL26" s="20">
        <f t="shared" si="55"/>
        <v>0.86646964219999989</v>
      </c>
      <c r="DM26" s="20">
        <f t="shared" si="55"/>
        <v>0.92562618959999987</v>
      </c>
      <c r="DN26" s="20">
        <f t="shared" si="55"/>
        <v>0.98478273700000007</v>
      </c>
      <c r="DO26" s="20">
        <f t="shared" si="55"/>
        <v>1.0564759450000001</v>
      </c>
      <c r="DP26" s="20">
        <f t="shared" si="55"/>
        <v>1.0855024180000001</v>
      </c>
      <c r="DQ26" s="20">
        <f t="shared" si="55"/>
        <v>1.152629508</v>
      </c>
      <c r="DR26" s="20">
        <f t="shared" si="55"/>
        <v>1.22623174</v>
      </c>
      <c r="DS26" s="20">
        <f t="shared" si="55"/>
        <v>1.3062292450000001</v>
      </c>
      <c r="DT26" s="20">
        <f t="shared" si="55"/>
        <v>1.391958966</v>
      </c>
      <c r="DU26" s="20">
        <f t="shared" si="55"/>
        <v>1.496339155</v>
      </c>
      <c r="DV26" s="20">
        <f t="shared" si="55"/>
        <v>1.5675115439999998</v>
      </c>
      <c r="DW26" s="20">
        <f t="shared" si="55"/>
        <v>1.7607903170000001</v>
      </c>
      <c r="DX26" s="20">
        <f t="shared" si="55"/>
        <v>1.8809204639999999</v>
      </c>
      <c r="DY26" s="20">
        <f t="shared" si="55"/>
        <v>1.9421014480000003</v>
      </c>
      <c r="DZ26" s="20">
        <f t="shared" si="55"/>
        <v>2.10774931</v>
      </c>
      <c r="EA26" s="20">
        <f t="shared" ref="EA26:FF26" si="56">SUM(EA23:EA25)</f>
        <v>2.329833898</v>
      </c>
      <c r="EB26" s="20">
        <f t="shared" si="56"/>
        <v>2.4485977840000004</v>
      </c>
      <c r="EC26" s="20">
        <f t="shared" si="56"/>
        <v>2.5588737040000002</v>
      </c>
      <c r="ED26" s="20">
        <f t="shared" si="56"/>
        <v>2.722646846</v>
      </c>
      <c r="EE26" s="20">
        <f t="shared" si="56"/>
        <v>2.849925592</v>
      </c>
      <c r="EF26" s="20">
        <f t="shared" si="56"/>
        <v>3.0780108049499999</v>
      </c>
      <c r="EG26" s="20">
        <f t="shared" si="56"/>
        <v>3.387951962667</v>
      </c>
      <c r="EH26" s="20">
        <f t="shared" si="56"/>
        <v>3.6837640236799998</v>
      </c>
      <c r="EI26" s="20">
        <f t="shared" si="56"/>
        <v>3.8548120751580006</v>
      </c>
      <c r="EJ26" s="20">
        <f t="shared" si="56"/>
        <v>4.0303078397999998</v>
      </c>
      <c r="EK26" s="20">
        <f t="shared" si="56"/>
        <v>4.2632212777599996</v>
      </c>
      <c r="EL26" s="20">
        <f t="shared" si="56"/>
        <v>4.3315604399400005</v>
      </c>
      <c r="EM26" s="20">
        <f t="shared" si="56"/>
        <v>4.4935983905499999</v>
      </c>
      <c r="EN26" s="20">
        <f t="shared" si="56"/>
        <v>4.6529997798999991</v>
      </c>
      <c r="EO26" s="20">
        <f t="shared" si="56"/>
        <v>4.6743076710999993</v>
      </c>
      <c r="EP26" s="20">
        <f t="shared" si="56"/>
        <v>4.8967056964999998</v>
      </c>
      <c r="EQ26" s="20">
        <f t="shared" si="56"/>
        <v>4.9784932948999989</v>
      </c>
      <c r="ER26" s="20">
        <f t="shared" si="56"/>
        <v>5.22361196576</v>
      </c>
      <c r="ES26" s="20">
        <f t="shared" si="56"/>
        <v>5.3356175609599994</v>
      </c>
      <c r="ET26" s="20">
        <f t="shared" si="56"/>
        <v>5.3856711018000007</v>
      </c>
      <c r="EU26" s="20">
        <f t="shared" si="56"/>
        <v>5.463854832</v>
      </c>
      <c r="EV26" s="20">
        <f t="shared" si="56"/>
        <v>5.5934490759000006</v>
      </c>
      <c r="EW26" s="20">
        <f t="shared" si="56"/>
        <v>5.7096722291000006</v>
      </c>
      <c r="EX26" s="20">
        <f t="shared" si="56"/>
        <v>5.7268028644999998</v>
      </c>
      <c r="EY26" s="20">
        <f t="shared" si="56"/>
        <v>5.8815625415999992</v>
      </c>
      <c r="EZ26" s="20">
        <f t="shared" si="56"/>
        <v>5.8859898769999992</v>
      </c>
      <c r="FA26" s="20">
        <f t="shared" si="56"/>
        <v>6.3046779854999997</v>
      </c>
      <c r="FB26" s="20">
        <f t="shared" si="56"/>
        <v>6.5131282294999995</v>
      </c>
      <c r="FC26" s="20">
        <f t="shared" si="56"/>
        <v>6.8258427657</v>
      </c>
      <c r="FD26" s="20">
        <f t="shared" si="56"/>
        <v>7.0760762329999993</v>
      </c>
      <c r="FE26" s="20">
        <f t="shared" si="56"/>
        <v>7.61046537</v>
      </c>
      <c r="FF26" s="20">
        <f t="shared" si="56"/>
        <v>7.8048618850000002</v>
      </c>
      <c r="FG26" s="20">
        <f t="shared" ref="FG26:FT26" si="57">SUM(FG23:FG25)</f>
        <v>8.3424041750000004</v>
      </c>
      <c r="FH26" s="20">
        <f t="shared" si="57"/>
        <v>8.5076198499999993</v>
      </c>
      <c r="FI26" s="20">
        <f t="shared" si="57"/>
        <v>8.6913361699999996</v>
      </c>
      <c r="FJ26" s="20">
        <f t="shared" si="57"/>
        <v>9.1600992200000011</v>
      </c>
      <c r="FK26" s="20">
        <f t="shared" si="57"/>
        <v>9.5722033199999998</v>
      </c>
      <c r="FL26" s="20">
        <f t="shared" si="57"/>
        <v>9.88900252</v>
      </c>
      <c r="FM26" s="20">
        <f t="shared" si="57"/>
        <v>10.357429849999999</v>
      </c>
      <c r="FN26" s="20">
        <f t="shared" si="57"/>
        <v>10.798519079999998</v>
      </c>
      <c r="FO26" s="20">
        <f t="shared" si="57"/>
        <v>11.446915599999999</v>
      </c>
      <c r="FP26" s="20">
        <f t="shared" si="57"/>
        <v>12.070001489999999</v>
      </c>
      <c r="FQ26" s="20">
        <f t="shared" si="57"/>
        <v>12.341465000000001</v>
      </c>
      <c r="FR26" s="20">
        <f t="shared" si="57"/>
        <v>13.020853199999999</v>
      </c>
      <c r="FS26" s="20">
        <f t="shared" si="57"/>
        <v>13.596182500000001</v>
      </c>
      <c r="FT26" s="20">
        <f t="shared" si="57"/>
        <v>14.361302250000001</v>
      </c>
      <c r="FU26" s="20">
        <f t="shared" ref="FU26:GZ26" si="58" xml:space="preserve"> 0.00000005*FU1^4 - 0.00001*FU1^3 + 0.0007*FU1^2 - 0.0153*FU1 + 3.3824</f>
        <v>15.064968799999994</v>
      </c>
      <c r="FV26" s="20">
        <f t="shared" si="58"/>
        <v>15.443181249999993</v>
      </c>
      <c r="FW26" s="20">
        <f t="shared" si="58"/>
        <v>15.830668799999993</v>
      </c>
      <c r="FX26" s="20">
        <f t="shared" si="58"/>
        <v>16.227582049999995</v>
      </c>
      <c r="FY26" s="20">
        <f t="shared" si="58"/>
        <v>16.634072799999988</v>
      </c>
      <c r="FZ26" s="20">
        <f t="shared" si="58"/>
        <v>17.050294049999994</v>
      </c>
      <c r="GA26" s="20">
        <f t="shared" si="58"/>
        <v>17.476399999999991</v>
      </c>
      <c r="GB26" s="20">
        <f t="shared" si="58"/>
        <v>17.912546049999989</v>
      </c>
      <c r="GC26" s="20">
        <f t="shared" si="58"/>
        <v>18.358888799999988</v>
      </c>
      <c r="GD26" s="20">
        <f t="shared" si="58"/>
        <v>18.815586049999993</v>
      </c>
      <c r="GE26" s="20">
        <f t="shared" si="58"/>
        <v>19.282796799999989</v>
      </c>
      <c r="GF26" s="20">
        <f t="shared" si="58"/>
        <v>19.76068124999999</v>
      </c>
      <c r="GG26" s="20">
        <f t="shared" si="58"/>
        <v>20.249400799999989</v>
      </c>
      <c r="GH26" s="20">
        <f t="shared" si="58"/>
        <v>20.749118049999993</v>
      </c>
      <c r="GI26" s="20">
        <f t="shared" si="58"/>
        <v>21.259996799999996</v>
      </c>
      <c r="GJ26" s="20">
        <f t="shared" si="58"/>
        <v>21.782202049999992</v>
      </c>
      <c r="GK26" s="20">
        <f t="shared" si="58"/>
        <v>22.315899999999996</v>
      </c>
      <c r="GL26" s="20">
        <f t="shared" si="58"/>
        <v>22.861258049999982</v>
      </c>
      <c r="GM26" s="20">
        <f t="shared" si="58"/>
        <v>23.418444800000003</v>
      </c>
      <c r="GN26" s="20">
        <f t="shared" si="58"/>
        <v>23.987630049999982</v>
      </c>
      <c r="GO26" s="20">
        <f t="shared" si="58"/>
        <v>24.568984799999996</v>
      </c>
      <c r="GP26" s="20">
        <f t="shared" si="58"/>
        <v>25.162681249999988</v>
      </c>
      <c r="GQ26" s="20">
        <f t="shared" si="58"/>
        <v>25.768892799999993</v>
      </c>
      <c r="GR26" s="20">
        <f t="shared" si="58"/>
        <v>26.387794049999986</v>
      </c>
      <c r="GS26" s="20">
        <f t="shared" si="58"/>
        <v>27.019560799999979</v>
      </c>
      <c r="GT26" s="20">
        <f t="shared" si="58"/>
        <v>27.664370049999985</v>
      </c>
      <c r="GU26" s="20">
        <f t="shared" si="58"/>
        <v>28.322400000000002</v>
      </c>
      <c r="GV26" s="20">
        <f t="shared" si="58"/>
        <v>28.993830049999985</v>
      </c>
      <c r="GW26" s="20">
        <f t="shared" si="58"/>
        <v>29.6788408</v>
      </c>
      <c r="GX26" s="20">
        <f t="shared" si="58"/>
        <v>30.37761404999998</v>
      </c>
      <c r="GY26" s="20">
        <f t="shared" si="58"/>
        <v>31.090332799999988</v>
      </c>
      <c r="GZ26" s="20">
        <f t="shared" si="58"/>
        <v>31.817181249999994</v>
      </c>
      <c r="HA26" s="20">
        <f t="shared" ref="HA26:IF26" si="59" xml:space="preserve"> 0.00000005*HA1^4 - 0.00001*HA1^3 + 0.0007*HA1^2 - 0.0153*HA1 + 3.3824</f>
        <v>32.5583448</v>
      </c>
      <c r="HB26" s="20">
        <f t="shared" si="59"/>
        <v>33.314010049999979</v>
      </c>
      <c r="HC26" s="20">
        <f t="shared" si="59"/>
        <v>34.084364799999982</v>
      </c>
      <c r="HD26" s="20">
        <f t="shared" si="59"/>
        <v>34.869598049999986</v>
      </c>
      <c r="HE26" s="20">
        <f t="shared" si="59"/>
        <v>35.669899999999984</v>
      </c>
      <c r="HF26" s="20">
        <f t="shared" si="59"/>
        <v>36.485462049999981</v>
      </c>
      <c r="HG26" s="20">
        <f t="shared" si="59"/>
        <v>37.316476799999975</v>
      </c>
      <c r="HH26" s="20">
        <f t="shared" si="59"/>
        <v>38.163138049999972</v>
      </c>
      <c r="HI26" s="20">
        <f t="shared" si="59"/>
        <v>39.025640799999984</v>
      </c>
      <c r="HJ26" s="20">
        <f t="shared" si="59"/>
        <v>39.904181249999993</v>
      </c>
      <c r="HK26" s="20">
        <f t="shared" si="59"/>
        <v>40.798956799999992</v>
      </c>
      <c r="HL26" s="20">
        <f t="shared" si="59"/>
        <v>41.710166049999991</v>
      </c>
      <c r="HM26" s="20">
        <f t="shared" si="59"/>
        <v>42.638008799999987</v>
      </c>
      <c r="HN26" s="20">
        <f t="shared" si="59"/>
        <v>43.582686049999971</v>
      </c>
      <c r="HO26" s="20">
        <f t="shared" si="59"/>
        <v>44.544399999999996</v>
      </c>
      <c r="HP26" s="20">
        <f t="shared" si="59"/>
        <v>45.52335404999998</v>
      </c>
      <c r="HQ26" s="20">
        <f t="shared" si="59"/>
        <v>46.519752799999992</v>
      </c>
      <c r="HR26" s="20">
        <f t="shared" si="59"/>
        <v>47.53380204999997</v>
      </c>
      <c r="HS26" s="20">
        <f t="shared" si="59"/>
        <v>48.565708799999975</v>
      </c>
      <c r="HT26" s="20">
        <f t="shared" si="59"/>
        <v>49.61568124999998</v>
      </c>
      <c r="HU26" s="20">
        <f t="shared" si="59"/>
        <v>50.683928799999983</v>
      </c>
      <c r="HV26" s="20">
        <f t="shared" si="59"/>
        <v>51.770662049999991</v>
      </c>
      <c r="HW26" s="20">
        <f t="shared" si="59"/>
        <v>52.876092799999981</v>
      </c>
      <c r="HX26" s="20">
        <f t="shared" si="59"/>
        <v>54.000434049999974</v>
      </c>
      <c r="HY26" s="20">
        <f t="shared" si="59"/>
        <v>55.143899999999988</v>
      </c>
      <c r="HZ26" s="20">
        <f t="shared" si="59"/>
        <v>56.306706049999981</v>
      </c>
      <c r="IA26" s="20">
        <f t="shared" si="59"/>
        <v>57.489068799999991</v>
      </c>
      <c r="IB26" s="20">
        <f t="shared" si="59"/>
        <v>58.69120604999997</v>
      </c>
      <c r="IC26" s="20">
        <f t="shared" si="59"/>
        <v>59.913336799999982</v>
      </c>
      <c r="ID26" s="20">
        <f t="shared" si="59"/>
        <v>61.155681249999979</v>
      </c>
      <c r="IE26" s="20">
        <f t="shared" si="59"/>
        <v>62.418460799999984</v>
      </c>
      <c r="IF26" s="20">
        <f t="shared" si="59"/>
        <v>63.701898049999976</v>
      </c>
      <c r="IG26" s="20">
        <f t="shared" ref="IG26:IS26" si="60" xml:space="preserve"> 0.00000005*IG1^4 - 0.00001*IG1^3 + 0.0007*IG1^2 - 0.0153*IG1 + 3.3824</f>
        <v>65.00621679999999</v>
      </c>
      <c r="IH26" s="20">
        <f t="shared" si="60"/>
        <v>66.331642049999985</v>
      </c>
      <c r="II26" s="20">
        <f t="shared" si="60"/>
        <v>67.678399999999996</v>
      </c>
      <c r="IJ26" s="20">
        <f t="shared" si="60"/>
        <v>69.046718049999996</v>
      </c>
      <c r="IK26" s="20">
        <f t="shared" si="60"/>
        <v>70.436824799999982</v>
      </c>
      <c r="IL26" s="20">
        <f t="shared" si="60"/>
        <v>71.848950049999999</v>
      </c>
      <c r="IM26" s="20">
        <f t="shared" si="60"/>
        <v>73.283324799999974</v>
      </c>
      <c r="IN26" s="20">
        <f t="shared" si="60"/>
        <v>74.740181249999992</v>
      </c>
      <c r="IO26" s="20">
        <f t="shared" si="60"/>
        <v>76.219752799999995</v>
      </c>
      <c r="IP26" s="20">
        <f t="shared" si="60"/>
        <v>77.722274049999967</v>
      </c>
      <c r="IQ26" s="20">
        <f t="shared" si="60"/>
        <v>79.247980799999979</v>
      </c>
      <c r="IR26" s="20">
        <f t="shared" si="60"/>
        <v>80.797110049999958</v>
      </c>
      <c r="IS26" s="20">
        <f t="shared" si="60"/>
        <v>82.369900000000001</v>
      </c>
    </row>
    <row r="27" spans="1:253" s="20" customFormat="1" ht="16.7" customHeight="1">
      <c r="B27" s="28" t="s">
        <v>71</v>
      </c>
      <c r="C27" s="20">
        <f t="shared" ref="C27:BN27" si="61">C22+C26</f>
        <v>7.7910000000000004</v>
      </c>
      <c r="D27" s="20">
        <f t="shared" si="61"/>
        <v>7.8124000000000002</v>
      </c>
      <c r="E27" s="20">
        <f t="shared" si="61"/>
        <v>7.8338000000000001</v>
      </c>
      <c r="F27" s="20">
        <f t="shared" si="61"/>
        <v>7.8552</v>
      </c>
      <c r="G27" s="20">
        <f t="shared" si="61"/>
        <v>7.8765999999999998</v>
      </c>
      <c r="H27" s="20">
        <f t="shared" si="61"/>
        <v>7.8980000000000006</v>
      </c>
      <c r="I27" s="20">
        <f t="shared" si="61"/>
        <v>7.9194000000000004</v>
      </c>
      <c r="J27" s="20">
        <f t="shared" si="61"/>
        <v>7.9408000000000003</v>
      </c>
      <c r="K27" s="20">
        <f t="shared" si="61"/>
        <v>7.9622000000000002</v>
      </c>
      <c r="L27" s="20">
        <f t="shared" si="61"/>
        <v>7.9836</v>
      </c>
      <c r="M27" s="20">
        <f t="shared" si="61"/>
        <v>8.004999999999999</v>
      </c>
      <c r="N27" s="20">
        <f t="shared" si="61"/>
        <v>8.0637000000000008</v>
      </c>
      <c r="O27" s="20">
        <f t="shared" si="61"/>
        <v>8.1224000000000007</v>
      </c>
      <c r="P27" s="20">
        <f t="shared" si="61"/>
        <v>8.1810999999999989</v>
      </c>
      <c r="Q27" s="20">
        <f t="shared" si="61"/>
        <v>8.2398000000000007</v>
      </c>
      <c r="R27" s="20">
        <f t="shared" si="61"/>
        <v>8.2985000000000007</v>
      </c>
      <c r="S27" s="20">
        <f t="shared" si="61"/>
        <v>8.3572000000000006</v>
      </c>
      <c r="T27" s="20">
        <f t="shared" si="61"/>
        <v>8.4159000000000006</v>
      </c>
      <c r="U27" s="20">
        <f t="shared" si="61"/>
        <v>8.4745999999999988</v>
      </c>
      <c r="V27" s="20">
        <f t="shared" si="61"/>
        <v>8.5333000000000006</v>
      </c>
      <c r="W27" s="20">
        <f t="shared" si="61"/>
        <v>8.5920000000000005</v>
      </c>
      <c r="X27" s="20">
        <f t="shared" si="61"/>
        <v>8.6846999999999994</v>
      </c>
      <c r="Y27" s="20">
        <f t="shared" si="61"/>
        <v>8.7774000000000001</v>
      </c>
      <c r="Z27" s="20">
        <f t="shared" si="61"/>
        <v>8.8701000000000008</v>
      </c>
      <c r="AA27" s="20">
        <f t="shared" si="61"/>
        <v>8.9627999999999997</v>
      </c>
      <c r="AB27" s="20">
        <f t="shared" si="61"/>
        <v>9.0555000000000003</v>
      </c>
      <c r="AC27" s="20">
        <f t="shared" si="61"/>
        <v>9.1481999999999992</v>
      </c>
      <c r="AD27" s="20">
        <f t="shared" si="61"/>
        <v>9.2408999999999999</v>
      </c>
      <c r="AE27" s="20">
        <f t="shared" si="61"/>
        <v>9.3335999999999988</v>
      </c>
      <c r="AF27" s="20">
        <f t="shared" si="61"/>
        <v>9.4262999999999995</v>
      </c>
      <c r="AG27" s="20">
        <f t="shared" si="61"/>
        <v>9.5190000000000001</v>
      </c>
      <c r="AH27" s="20">
        <f t="shared" si="61"/>
        <v>9.6330000000000009</v>
      </c>
      <c r="AI27" s="20">
        <f t="shared" si="61"/>
        <v>9.7470000000000017</v>
      </c>
      <c r="AJ27" s="20">
        <f t="shared" si="61"/>
        <v>9.8610000000000007</v>
      </c>
      <c r="AK27" s="20">
        <f t="shared" si="61"/>
        <v>9.9749999999999996</v>
      </c>
      <c r="AL27" s="20">
        <f t="shared" si="61"/>
        <v>10.089</v>
      </c>
      <c r="AM27" s="20">
        <f t="shared" si="61"/>
        <v>10.202999999999999</v>
      </c>
      <c r="AN27" s="20">
        <f t="shared" si="61"/>
        <v>10.317</v>
      </c>
      <c r="AO27" s="20">
        <f t="shared" si="61"/>
        <v>10.431000000000001</v>
      </c>
      <c r="AP27" s="20">
        <f t="shared" si="61"/>
        <v>10.545</v>
      </c>
      <c r="AQ27" s="20">
        <f t="shared" si="61"/>
        <v>10.658999999999999</v>
      </c>
      <c r="AR27" s="20">
        <f t="shared" si="61"/>
        <v>10.803199999999999</v>
      </c>
      <c r="AS27" s="20">
        <f t="shared" si="61"/>
        <v>10.947399999999998</v>
      </c>
      <c r="AT27" s="20">
        <f t="shared" si="61"/>
        <v>11.0916</v>
      </c>
      <c r="AU27" s="20">
        <f t="shared" si="61"/>
        <v>11.235799999999999</v>
      </c>
      <c r="AV27" s="20">
        <f t="shared" si="61"/>
        <v>11.379999999999997</v>
      </c>
      <c r="AW27" s="20">
        <f t="shared" si="61"/>
        <v>11.524199999999999</v>
      </c>
      <c r="AX27" s="20">
        <f t="shared" si="61"/>
        <v>11.668399999999998</v>
      </c>
      <c r="AY27" s="20">
        <f t="shared" si="61"/>
        <v>11.812599999999998</v>
      </c>
      <c r="AZ27" s="20">
        <f t="shared" si="61"/>
        <v>11.956799999999996</v>
      </c>
      <c r="BA27" s="20">
        <f t="shared" si="61"/>
        <v>12.100999999999997</v>
      </c>
      <c r="BB27" s="20">
        <f t="shared" si="61"/>
        <v>12.452599999999999</v>
      </c>
      <c r="BC27" s="20">
        <f t="shared" si="61"/>
        <v>12.8042</v>
      </c>
      <c r="BD27" s="20">
        <f t="shared" si="61"/>
        <v>13.155799999999999</v>
      </c>
      <c r="BE27" s="20">
        <f t="shared" si="61"/>
        <v>13.507399999999999</v>
      </c>
      <c r="BF27" s="20">
        <f t="shared" si="61"/>
        <v>13.858999999999998</v>
      </c>
      <c r="BG27" s="20">
        <f t="shared" si="61"/>
        <v>14.210599999999999</v>
      </c>
      <c r="BH27" s="20">
        <f t="shared" si="61"/>
        <v>14.562199999999999</v>
      </c>
      <c r="BI27" s="20">
        <f t="shared" si="61"/>
        <v>14.913799999999997</v>
      </c>
      <c r="BJ27" s="20">
        <f t="shared" si="61"/>
        <v>15.265399999999998</v>
      </c>
      <c r="BK27" s="20">
        <f t="shared" si="61"/>
        <v>15.617000000000001</v>
      </c>
      <c r="BL27" s="20">
        <f t="shared" si="61"/>
        <v>15.851599999999998</v>
      </c>
      <c r="BM27" s="20">
        <f t="shared" si="61"/>
        <v>16.086200000000002</v>
      </c>
      <c r="BN27" s="20">
        <f t="shared" si="61"/>
        <v>16.320799999999998</v>
      </c>
      <c r="BO27" s="20">
        <f t="shared" ref="BO27:DZ27" si="62">BO22+BO26</f>
        <v>16.555400000000002</v>
      </c>
      <c r="BP27" s="20">
        <f t="shared" si="62"/>
        <v>16.79</v>
      </c>
      <c r="BQ27" s="20">
        <f t="shared" si="62"/>
        <v>17.0246</v>
      </c>
      <c r="BR27" s="20">
        <f t="shared" si="62"/>
        <v>17.259199999999996</v>
      </c>
      <c r="BS27" s="20">
        <f t="shared" si="62"/>
        <v>17.4938</v>
      </c>
      <c r="BT27" s="20">
        <f t="shared" si="62"/>
        <v>17.728399999999997</v>
      </c>
      <c r="BU27" s="20">
        <f t="shared" si="62"/>
        <v>17.963000000000001</v>
      </c>
      <c r="BV27" s="20">
        <f t="shared" si="62"/>
        <v>18.150399999999998</v>
      </c>
      <c r="BW27" s="20">
        <f t="shared" si="62"/>
        <v>18.337799999999998</v>
      </c>
      <c r="BX27" s="20">
        <f t="shared" si="62"/>
        <v>18.525200000000002</v>
      </c>
      <c r="BY27" s="20">
        <f t="shared" si="62"/>
        <v>18.712600000000002</v>
      </c>
      <c r="BZ27" s="20">
        <f t="shared" si="62"/>
        <v>18.899999999999999</v>
      </c>
      <c r="CA27" s="20">
        <f t="shared" si="62"/>
        <v>19.087399999999992</v>
      </c>
      <c r="CB27" s="20">
        <f t="shared" si="62"/>
        <v>19.274799999999995</v>
      </c>
      <c r="CC27" s="20">
        <f t="shared" si="62"/>
        <v>19.462199999999996</v>
      </c>
      <c r="CD27" s="20">
        <f t="shared" si="62"/>
        <v>19.649599999999996</v>
      </c>
      <c r="CE27" s="20">
        <f t="shared" si="62"/>
        <v>19.837000000000003</v>
      </c>
      <c r="CF27" s="20">
        <f t="shared" si="62"/>
        <v>20.106100000000001</v>
      </c>
      <c r="CG27" s="20">
        <f t="shared" si="62"/>
        <v>20.405100000000001</v>
      </c>
      <c r="CH27" s="20">
        <f t="shared" si="62"/>
        <v>20.7041</v>
      </c>
      <c r="CI27" s="20">
        <f t="shared" si="62"/>
        <v>21.0031</v>
      </c>
      <c r="CJ27" s="20">
        <f t="shared" si="62"/>
        <v>21.302100000000003</v>
      </c>
      <c r="CK27" s="20">
        <f t="shared" si="62"/>
        <v>21.601099999999999</v>
      </c>
      <c r="CL27" s="20">
        <f t="shared" si="62"/>
        <v>21.900099999999998</v>
      </c>
      <c r="CM27" s="20">
        <f t="shared" si="62"/>
        <v>22.199099999999998</v>
      </c>
      <c r="CN27" s="20">
        <f t="shared" si="62"/>
        <v>22.498100000000001</v>
      </c>
      <c r="CO27" s="20">
        <f t="shared" si="62"/>
        <v>22.527999999999999</v>
      </c>
      <c r="CP27" s="20">
        <f t="shared" si="62"/>
        <v>23.072399999999998</v>
      </c>
      <c r="CQ27" s="20">
        <f t="shared" si="62"/>
        <v>23.616800000000001</v>
      </c>
      <c r="CR27" s="20">
        <f t="shared" si="62"/>
        <v>24.161200000000004</v>
      </c>
      <c r="CS27" s="20">
        <f t="shared" si="62"/>
        <v>24.705599999999997</v>
      </c>
      <c r="CT27" s="20">
        <f t="shared" si="62"/>
        <v>25.249999999999996</v>
      </c>
      <c r="CU27" s="20">
        <f t="shared" si="62"/>
        <v>25.794399999999996</v>
      </c>
      <c r="CV27" s="20">
        <f t="shared" si="62"/>
        <v>26.338799999999996</v>
      </c>
      <c r="CW27" s="20">
        <f t="shared" si="62"/>
        <v>26.883199999999995</v>
      </c>
      <c r="CX27" s="20">
        <f t="shared" si="62"/>
        <v>27.427599999999991</v>
      </c>
      <c r="CY27" s="20">
        <f t="shared" si="62"/>
        <v>27.971999999999998</v>
      </c>
      <c r="CZ27" s="20">
        <f t="shared" si="62"/>
        <v>29.233699999999999</v>
      </c>
      <c r="DA27" s="20">
        <f t="shared" si="62"/>
        <v>30.4954</v>
      </c>
      <c r="DB27" s="20">
        <f t="shared" si="62"/>
        <v>31.757100000000001</v>
      </c>
      <c r="DC27" s="20">
        <f t="shared" si="62"/>
        <v>33.018799999999992</v>
      </c>
      <c r="DD27" s="20">
        <f t="shared" si="62"/>
        <v>34.280499999999996</v>
      </c>
      <c r="DE27" s="20">
        <f t="shared" si="62"/>
        <v>35.542199999999994</v>
      </c>
      <c r="DF27" s="20">
        <f t="shared" si="62"/>
        <v>36.803899999999992</v>
      </c>
      <c r="DG27" s="20">
        <f t="shared" si="62"/>
        <v>38.065599999999996</v>
      </c>
      <c r="DH27" s="20">
        <f t="shared" si="62"/>
        <v>39.327299999999994</v>
      </c>
      <c r="DI27" s="20">
        <f t="shared" si="62"/>
        <v>40.588999999999999</v>
      </c>
      <c r="DJ27" s="20">
        <f t="shared" si="62"/>
        <v>42.601169379600009</v>
      </c>
      <c r="DK27" s="20">
        <f t="shared" si="62"/>
        <v>44.613338759200005</v>
      </c>
      <c r="DL27" s="20">
        <f t="shared" si="62"/>
        <v>46.625508138800008</v>
      </c>
      <c r="DM27" s="20">
        <f t="shared" si="62"/>
        <v>48.637677518400004</v>
      </c>
      <c r="DN27" s="20">
        <f t="shared" si="62"/>
        <v>50.649846898000007</v>
      </c>
      <c r="DO27" s="20">
        <f t="shared" si="62"/>
        <v>52.939328789000001</v>
      </c>
      <c r="DP27" s="20">
        <f t="shared" si="62"/>
        <v>54.618289133999994</v>
      </c>
      <c r="DQ27" s="20">
        <f t="shared" si="62"/>
        <v>57.381959008000003</v>
      </c>
      <c r="DR27" s="20">
        <f t="shared" si="62"/>
        <v>60.749563721000001</v>
      </c>
      <c r="DS27" s="20">
        <f t="shared" si="62"/>
        <v>64.138256738999999</v>
      </c>
      <c r="DT27" s="20">
        <f t="shared" si="62"/>
        <v>66.302006112000001</v>
      </c>
      <c r="DU27" s="20">
        <f t="shared" si="62"/>
        <v>69.425477264999998</v>
      </c>
      <c r="DV27" s="20">
        <f t="shared" si="62"/>
        <v>72.973297101</v>
      </c>
      <c r="DW27" s="20">
        <f t="shared" si="62"/>
        <v>73.019064033000006</v>
      </c>
      <c r="DX27" s="20">
        <f t="shared" si="62"/>
        <v>73.310126855999997</v>
      </c>
      <c r="DY27" s="20">
        <f t="shared" si="62"/>
        <v>76.843729636999996</v>
      </c>
      <c r="DZ27" s="20">
        <f t="shared" si="62"/>
        <v>79.173051845000003</v>
      </c>
      <c r="EA27" s="20">
        <f t="shared" ref="EA27:GL27" si="63">EA22+EA26</f>
        <v>81.704429672000003</v>
      </c>
      <c r="EB27" s="20">
        <f t="shared" si="63"/>
        <v>84.090493998000014</v>
      </c>
      <c r="EC27" s="20">
        <f t="shared" si="63"/>
        <v>83.267735823999999</v>
      </c>
      <c r="ED27" s="20">
        <f t="shared" si="63"/>
        <v>82.707972769000008</v>
      </c>
      <c r="EE27" s="20">
        <f t="shared" si="63"/>
        <v>82.236243836</v>
      </c>
      <c r="EF27" s="20">
        <f t="shared" si="63"/>
        <v>83.302584044949981</v>
      </c>
      <c r="EG27" s="20">
        <f t="shared" si="63"/>
        <v>86.411241385667012</v>
      </c>
      <c r="EH27" s="20">
        <f t="shared" si="63"/>
        <v>88.238441113679983</v>
      </c>
      <c r="EI27" s="20">
        <f t="shared" si="63"/>
        <v>89.994860065157994</v>
      </c>
      <c r="EJ27" s="20">
        <f t="shared" si="63"/>
        <v>92.904063959799998</v>
      </c>
      <c r="EK27" s="20">
        <f t="shared" si="63"/>
        <v>95.932615473759995</v>
      </c>
      <c r="EL27" s="20">
        <f t="shared" si="63"/>
        <v>97.751313679940012</v>
      </c>
      <c r="EM27" s="20">
        <f t="shared" si="63"/>
        <v>98.716522500549999</v>
      </c>
      <c r="EN27" s="20">
        <f t="shared" si="63"/>
        <v>99.335513599899997</v>
      </c>
      <c r="EO27" s="20">
        <f t="shared" si="63"/>
        <v>99.98264630609998</v>
      </c>
      <c r="EP27" s="20">
        <f t="shared" si="63"/>
        <v>100.5020407465</v>
      </c>
      <c r="EQ27" s="20">
        <f t="shared" si="63"/>
        <v>101.7827980709</v>
      </c>
      <c r="ER27" s="20">
        <f t="shared" si="63"/>
        <v>103.65181736576</v>
      </c>
      <c r="ES27" s="20">
        <f t="shared" si="63"/>
        <v>106.46466707595999</v>
      </c>
      <c r="ET27" s="20">
        <f t="shared" si="63"/>
        <v>107.5814487518</v>
      </c>
      <c r="EU27" s="20">
        <f t="shared" si="63"/>
        <v>108.204198792</v>
      </c>
      <c r="EV27" s="20">
        <f t="shared" si="63"/>
        <v>109.97383443589999</v>
      </c>
      <c r="EW27" s="20">
        <f t="shared" si="63"/>
        <v>112.76135501909999</v>
      </c>
      <c r="EX27" s="20">
        <f t="shared" si="63"/>
        <v>113.90593683450001</v>
      </c>
      <c r="EY27" s="20">
        <f t="shared" si="63"/>
        <v>116.14748798160001</v>
      </c>
      <c r="EZ27" s="20">
        <f t="shared" si="63"/>
        <v>120.203030857</v>
      </c>
      <c r="FA27" s="20">
        <f t="shared" si="63"/>
        <v>125.45700708550001</v>
      </c>
      <c r="FB27" s="20">
        <f t="shared" si="63"/>
        <v>129.41893449950001</v>
      </c>
      <c r="FC27" s="20">
        <f t="shared" si="63"/>
        <v>132.81676970569998</v>
      </c>
      <c r="FD27" s="20">
        <f t="shared" si="63"/>
        <v>136.95101193300002</v>
      </c>
      <c r="FE27" s="20">
        <f t="shared" si="63"/>
        <v>138.41690911000001</v>
      </c>
      <c r="FF27" s="20">
        <f t="shared" si="63"/>
        <v>136.32494503500001</v>
      </c>
      <c r="FG27" s="20">
        <f t="shared" si="63"/>
        <v>142.34190741500001</v>
      </c>
      <c r="FH27" s="20">
        <f t="shared" si="63"/>
        <v>145.47962465000001</v>
      </c>
      <c r="FI27" s="20">
        <f t="shared" si="63"/>
        <v>147.31839976999998</v>
      </c>
      <c r="FJ27" s="20">
        <f t="shared" si="63"/>
        <v>149.39525752</v>
      </c>
      <c r="FK27" s="20">
        <f t="shared" si="63"/>
        <v>150.52564856000001</v>
      </c>
      <c r="FL27" s="20">
        <f t="shared" si="63"/>
        <v>151.31034976999999</v>
      </c>
      <c r="FM27" s="20">
        <f t="shared" si="63"/>
        <v>152.43698175</v>
      </c>
      <c r="FN27" s="20">
        <f t="shared" si="63"/>
        <v>155.55917384</v>
      </c>
      <c r="FO27" s="20">
        <f t="shared" si="63"/>
        <v>159.29347960000001</v>
      </c>
      <c r="FP27" s="20">
        <f t="shared" si="63"/>
        <v>160.60117229000002</v>
      </c>
      <c r="FQ27" s="20">
        <f t="shared" si="63"/>
        <v>154.27919560000001</v>
      </c>
      <c r="FR27" s="20">
        <f t="shared" si="63"/>
        <v>161.63246590000003</v>
      </c>
      <c r="FS27" s="20">
        <f t="shared" si="63"/>
        <v>164.0832437</v>
      </c>
      <c r="FT27" s="20">
        <f t="shared" si="63"/>
        <v>167.02059685</v>
      </c>
      <c r="FU27" s="20">
        <f t="shared" si="63"/>
        <v>169.09796879999999</v>
      </c>
      <c r="FV27" s="20">
        <f t="shared" si="63"/>
        <v>171.20068124999995</v>
      </c>
      <c r="FW27" s="20">
        <f t="shared" si="63"/>
        <v>173.31266879999998</v>
      </c>
      <c r="FX27" s="20">
        <f t="shared" si="63"/>
        <v>175.43408204999997</v>
      </c>
      <c r="FY27" s="20">
        <f t="shared" si="63"/>
        <v>177.5650728</v>
      </c>
      <c r="FZ27" s="20">
        <f t="shared" si="63"/>
        <v>179.70579404999998</v>
      </c>
      <c r="GA27" s="20">
        <f t="shared" si="63"/>
        <v>181.85639999999995</v>
      </c>
      <c r="GB27" s="20">
        <f t="shared" si="63"/>
        <v>184.01704604999998</v>
      </c>
      <c r="GC27" s="20">
        <f t="shared" si="63"/>
        <v>186.18788879999997</v>
      </c>
      <c r="GD27" s="20">
        <f t="shared" si="63"/>
        <v>188.36908604999996</v>
      </c>
      <c r="GE27" s="20">
        <f t="shared" si="63"/>
        <v>190.56079679999999</v>
      </c>
      <c r="GF27" s="20">
        <f t="shared" si="63"/>
        <v>192.76318124999995</v>
      </c>
      <c r="GG27" s="20">
        <f t="shared" si="63"/>
        <v>194.97640079999999</v>
      </c>
      <c r="GH27" s="20">
        <f t="shared" si="63"/>
        <v>197.20061804999997</v>
      </c>
      <c r="GI27" s="20">
        <f t="shared" si="63"/>
        <v>199.43599679999994</v>
      </c>
      <c r="GJ27" s="20">
        <f t="shared" si="63"/>
        <v>201.68270204999999</v>
      </c>
      <c r="GK27" s="20">
        <f t="shared" si="63"/>
        <v>203.94089999999997</v>
      </c>
      <c r="GL27" s="20">
        <f t="shared" si="63"/>
        <v>206.21075804999998</v>
      </c>
      <c r="GM27" s="20">
        <f t="shared" ref="GM27:IS27" si="64">GM22+GM26</f>
        <v>208.49244479999999</v>
      </c>
      <c r="GN27" s="20">
        <f t="shared" si="64"/>
        <v>210.78613004999994</v>
      </c>
      <c r="GO27" s="20">
        <f t="shared" si="64"/>
        <v>213.09198479999998</v>
      </c>
      <c r="GP27" s="20">
        <f t="shared" si="64"/>
        <v>215.41018124999997</v>
      </c>
      <c r="GQ27" s="20">
        <f t="shared" si="64"/>
        <v>217.74089280000001</v>
      </c>
      <c r="GR27" s="20">
        <f t="shared" si="64"/>
        <v>220.08429404999998</v>
      </c>
      <c r="GS27" s="20">
        <f t="shared" si="64"/>
        <v>222.44056079999996</v>
      </c>
      <c r="GT27" s="20">
        <f t="shared" si="64"/>
        <v>224.80987004999997</v>
      </c>
      <c r="GU27" s="20">
        <f t="shared" si="64"/>
        <v>227.19239999999996</v>
      </c>
      <c r="GV27" s="20">
        <f t="shared" si="64"/>
        <v>229.58833005</v>
      </c>
      <c r="GW27" s="20">
        <f t="shared" si="64"/>
        <v>231.99784079999998</v>
      </c>
      <c r="GX27" s="20">
        <f t="shared" si="64"/>
        <v>234.42111404999994</v>
      </c>
      <c r="GY27" s="20">
        <f t="shared" si="64"/>
        <v>236.8583328</v>
      </c>
      <c r="GZ27" s="20">
        <f t="shared" si="64"/>
        <v>239.30968124999998</v>
      </c>
      <c r="HA27" s="20">
        <f t="shared" si="64"/>
        <v>241.77534479999997</v>
      </c>
      <c r="HB27" s="20">
        <f t="shared" si="64"/>
        <v>244.25551004999997</v>
      </c>
      <c r="HC27" s="20">
        <f t="shared" si="64"/>
        <v>246.75036479999994</v>
      </c>
      <c r="HD27" s="20">
        <f t="shared" si="64"/>
        <v>249.26009804999998</v>
      </c>
      <c r="HE27" s="20">
        <f t="shared" si="64"/>
        <v>251.78489999999996</v>
      </c>
      <c r="HF27" s="20">
        <f t="shared" si="64"/>
        <v>254.32496204999995</v>
      </c>
      <c r="HG27" s="20">
        <f t="shared" si="64"/>
        <v>256.8804768</v>
      </c>
      <c r="HH27" s="20">
        <f t="shared" si="64"/>
        <v>259.45163804999993</v>
      </c>
      <c r="HI27" s="20">
        <f t="shared" si="64"/>
        <v>262.0386408</v>
      </c>
      <c r="HJ27" s="20">
        <f t="shared" si="64"/>
        <v>264.64168124999998</v>
      </c>
      <c r="HK27" s="20">
        <f t="shared" si="64"/>
        <v>267.26095679999997</v>
      </c>
      <c r="HL27" s="20">
        <f t="shared" si="64"/>
        <v>269.89666604999996</v>
      </c>
      <c r="HM27" s="20">
        <f t="shared" si="64"/>
        <v>272.54900879999997</v>
      </c>
      <c r="HN27" s="20">
        <f t="shared" si="64"/>
        <v>275.21818604999999</v>
      </c>
      <c r="HO27" s="20">
        <f t="shared" si="64"/>
        <v>277.90440000000001</v>
      </c>
      <c r="HP27" s="20">
        <f t="shared" si="64"/>
        <v>280.60785404999996</v>
      </c>
      <c r="HQ27" s="20">
        <f t="shared" si="64"/>
        <v>283.32875279999996</v>
      </c>
      <c r="HR27" s="20">
        <f t="shared" si="64"/>
        <v>286.06730204999997</v>
      </c>
      <c r="HS27" s="20">
        <f t="shared" si="64"/>
        <v>288.82370879999996</v>
      </c>
      <c r="HT27" s="20">
        <f t="shared" si="64"/>
        <v>291.59818124999998</v>
      </c>
      <c r="HU27" s="20">
        <f t="shared" si="64"/>
        <v>294.39092879999993</v>
      </c>
      <c r="HV27" s="20">
        <f t="shared" si="64"/>
        <v>297.20216204999997</v>
      </c>
      <c r="HW27" s="20">
        <f t="shared" si="64"/>
        <v>300.03209279999999</v>
      </c>
      <c r="HX27" s="20">
        <f t="shared" si="64"/>
        <v>302.88093404999995</v>
      </c>
      <c r="HY27" s="20">
        <f t="shared" si="64"/>
        <v>305.74889999999999</v>
      </c>
      <c r="HZ27" s="20">
        <f t="shared" si="64"/>
        <v>308.63620604999994</v>
      </c>
      <c r="IA27" s="20">
        <f t="shared" si="64"/>
        <v>311.54306880000001</v>
      </c>
      <c r="IB27" s="20">
        <f t="shared" si="64"/>
        <v>314.46970604999996</v>
      </c>
      <c r="IC27" s="20">
        <f t="shared" si="64"/>
        <v>317.4163367999999</v>
      </c>
      <c r="ID27" s="20">
        <f t="shared" si="64"/>
        <v>320.38318124999995</v>
      </c>
      <c r="IE27" s="20">
        <f t="shared" si="64"/>
        <v>323.37046079999999</v>
      </c>
      <c r="IF27" s="20">
        <f t="shared" si="64"/>
        <v>326.37839804999999</v>
      </c>
      <c r="IG27" s="20">
        <f t="shared" si="64"/>
        <v>329.40721679999996</v>
      </c>
      <c r="IH27" s="20">
        <f t="shared" si="64"/>
        <v>332.45714204999996</v>
      </c>
      <c r="II27" s="20">
        <f t="shared" si="64"/>
        <v>335.52840000000003</v>
      </c>
      <c r="IJ27" s="20">
        <f t="shared" si="64"/>
        <v>338.62121804999992</v>
      </c>
      <c r="IK27" s="20">
        <f t="shared" si="64"/>
        <v>341.73582479999993</v>
      </c>
      <c r="IL27" s="20">
        <f t="shared" si="64"/>
        <v>344.87245005</v>
      </c>
      <c r="IM27" s="20">
        <f t="shared" si="64"/>
        <v>348.03132479999988</v>
      </c>
      <c r="IN27" s="20">
        <f t="shared" si="64"/>
        <v>351.21268124999995</v>
      </c>
      <c r="IO27" s="20">
        <f t="shared" si="64"/>
        <v>354.41675279999998</v>
      </c>
      <c r="IP27" s="20">
        <f t="shared" si="64"/>
        <v>357.64377404999988</v>
      </c>
      <c r="IQ27" s="20">
        <f t="shared" si="64"/>
        <v>360.89398079999995</v>
      </c>
      <c r="IR27" s="20">
        <f t="shared" si="64"/>
        <v>364.16761004999995</v>
      </c>
      <c r="IS27" s="20">
        <f t="shared" si="64"/>
        <v>367.46490000000006</v>
      </c>
    </row>
    <row r="28" spans="1:253" ht="16.7" customHeight="1">
      <c r="B28" s="18"/>
      <c r="FO28" s="24" t="s">
        <v>70</v>
      </c>
      <c r="FP28">
        <f>SUM(FG33:FP33)/SUM(FG32:FP32)</f>
        <v>0.52767282709738228</v>
      </c>
      <c r="FQ28">
        <v>0.54</v>
      </c>
      <c r="FR28">
        <f>FP28-FQ28</f>
        <v>-1.2327172902617756E-2</v>
      </c>
      <c r="FT28">
        <f xml:space="preserve"> CCa*FT1^3+CCb*FT1^2+CCc*FT1+CCd</f>
        <v>3583.4551344259999</v>
      </c>
    </row>
    <row r="29" spans="1:253" ht="16.7" customHeight="1">
      <c r="B29" s="18" t="s">
        <v>119</v>
      </c>
      <c r="C29">
        <f>SUM($C$4:C4)</f>
        <v>4.2168645700000003</v>
      </c>
      <c r="D29">
        <f>SUM($C$4:D4)</f>
        <v>8.5318010199999996</v>
      </c>
      <c r="E29">
        <f>SUM($C$4:E4)</f>
        <v>12.912857379999998</v>
      </c>
      <c r="F29">
        <f>SUM($C$4:F4)</f>
        <v>17.372545159999998</v>
      </c>
      <c r="G29">
        <f>SUM($C$4:G4)</f>
        <v>21.920273519999999</v>
      </c>
      <c r="H29">
        <f>SUM($C$4:H4)</f>
        <v>26.491907059999999</v>
      </c>
      <c r="I29">
        <f>SUM($C$4:I4)</f>
        <v>31.106389279999998</v>
      </c>
      <c r="J29">
        <f>SUM($C$4:J4)</f>
        <v>35.771041239999995</v>
      </c>
      <c r="K29">
        <f>SUM($C$4:K4)</f>
        <v>40.467213639999997</v>
      </c>
      <c r="L29">
        <f>SUM($C$4:L4)</f>
        <v>45.239687889999999</v>
      </c>
      <c r="M29">
        <f>SUM($C$4:M4)</f>
        <v>49.89895181</v>
      </c>
      <c r="N29">
        <f>SUM($C$4:N4)</f>
        <v>54.480823129999997</v>
      </c>
      <c r="O29">
        <f>SUM($C$4:O4)</f>
        <v>59.051208949999996</v>
      </c>
      <c r="P29">
        <f>SUM($C$4:P4)</f>
        <v>63.643586699999993</v>
      </c>
      <c r="Q29">
        <f>SUM($C$4:Q4)</f>
        <v>68.249460749999997</v>
      </c>
      <c r="R29">
        <f>SUM($C$4:R4)</f>
        <v>72.843912739999993</v>
      </c>
      <c r="S29">
        <f>SUM($C$4:S4)</f>
        <v>77.480879259999995</v>
      </c>
      <c r="T29">
        <f>SUM($C$4:T4)</f>
        <v>82.169512619999992</v>
      </c>
      <c r="U29">
        <f>SUM($C$4:U4)</f>
        <v>86.851102559999987</v>
      </c>
      <c r="V29">
        <f>SUM($C$4:V4)</f>
        <v>91.557975839999983</v>
      </c>
      <c r="W29">
        <f>SUM($C$4:W4)</f>
        <v>96.51024907999998</v>
      </c>
      <c r="X29">
        <f>SUM($C$4:X4)</f>
        <v>101.61323075999998</v>
      </c>
      <c r="Y29">
        <f>SUM($C$4:Y4)</f>
        <v>106.85066051999998</v>
      </c>
      <c r="Z29">
        <f>SUM($C$4:Z4)</f>
        <v>112.21727587999997</v>
      </c>
      <c r="AA29">
        <f>SUM($C$4:AA4)</f>
        <v>117.61432359999998</v>
      </c>
      <c r="AB29">
        <f>SUM($C$4:AB4)</f>
        <v>123.11359134999998</v>
      </c>
      <c r="AC29">
        <f>SUM($C$4:AC4)</f>
        <v>128.67439523999997</v>
      </c>
      <c r="AD29">
        <f>SUM($C$4:AD4)</f>
        <v>134.32899681999996</v>
      </c>
      <c r="AE29">
        <f>SUM($C$4:AE4)</f>
        <v>140.06680673999995</v>
      </c>
      <c r="AF29">
        <f>SUM($C$4:AF4)</f>
        <v>145.90840155999996</v>
      </c>
      <c r="AG29">
        <f>SUM($C$4:AG4)</f>
        <v>151.91763440999995</v>
      </c>
      <c r="AH29">
        <f>SUM($C$4:AH4)</f>
        <v>157.94183066999994</v>
      </c>
      <c r="AI29">
        <f>SUM($C$4:AI4)</f>
        <v>164.10246865999994</v>
      </c>
      <c r="AJ29">
        <f>SUM($C$4:AJ4)</f>
        <v>170.41479901999995</v>
      </c>
      <c r="AK29">
        <f>SUM($C$4:AK4)</f>
        <v>176.75919901999995</v>
      </c>
      <c r="AL29">
        <f>SUM($C$4:AL4)</f>
        <v>183.11865685999996</v>
      </c>
      <c r="AM29">
        <f>SUM($C$4:AM4)</f>
        <v>189.55660328999997</v>
      </c>
      <c r="AN29">
        <f>SUM($C$4:AN4)</f>
        <v>196.12366713999998</v>
      </c>
      <c r="AO29">
        <f>SUM($C$4:AO4)</f>
        <v>202.84234771999999</v>
      </c>
      <c r="AP29">
        <f>SUM($C$4:AP4)</f>
        <v>209.56750843999998</v>
      </c>
      <c r="AQ29">
        <f>SUM($C$4:AQ4)</f>
        <v>216.69839721999998</v>
      </c>
      <c r="AR29">
        <f>SUM($C$4:AR4)</f>
        <v>224.01966808999998</v>
      </c>
      <c r="AS29">
        <f>SUM($C$4:AS4)</f>
        <v>231.41025260999999</v>
      </c>
      <c r="AT29">
        <f>SUM($C$4:AT4)</f>
        <v>238.87184753</v>
      </c>
      <c r="AU29">
        <f>SUM($C$4:AU4)</f>
        <v>246.44047379</v>
      </c>
      <c r="AV29">
        <f>SUM($C$4:AV4)</f>
        <v>254.15990998999999</v>
      </c>
      <c r="AW29">
        <f>SUM($C$4:AW4)</f>
        <v>261.99032556999998</v>
      </c>
      <c r="AX29">
        <f>SUM($C$4:AX4)</f>
        <v>269.9322305</v>
      </c>
      <c r="AY29">
        <f>SUM($C$4:AY4)</f>
        <v>278.01841949999999</v>
      </c>
      <c r="AZ29">
        <f>SUM($C$4:AZ4)</f>
        <v>286.3555116</v>
      </c>
      <c r="BA29">
        <f>SUM($C$4:BA4)</f>
        <v>294.89952396000001</v>
      </c>
      <c r="BB29">
        <f>SUM($C$4:BB4)</f>
        <v>303.57277730999999</v>
      </c>
      <c r="BC29">
        <f>SUM($C$4:BC4)</f>
        <v>312.38594548999998</v>
      </c>
      <c r="BD29">
        <f>SUM($C$4:BD4)</f>
        <v>321.43368108999999</v>
      </c>
      <c r="BE29">
        <f>SUM($C$4:BE4)</f>
        <v>330.61401418999998</v>
      </c>
      <c r="BF29">
        <f>SUM($C$4:BF4)</f>
        <v>339.98683839</v>
      </c>
      <c r="BG29">
        <f>SUM($C$4:BG4)</f>
        <v>349.53031292000003</v>
      </c>
      <c r="BH29">
        <f>SUM($C$4:BH4)</f>
        <v>359.52510304000003</v>
      </c>
      <c r="BI29">
        <f>SUM($C$4:BI4)</f>
        <v>369.45052320000002</v>
      </c>
      <c r="BJ29">
        <f>SUM($C$4:BJ4)</f>
        <v>379.56399714000003</v>
      </c>
      <c r="BK29">
        <f>SUM($C$4:BK4)</f>
        <v>389.74989834000002</v>
      </c>
      <c r="BL29">
        <f>SUM($C$4:BL4)</f>
        <v>399.97383112</v>
      </c>
      <c r="BM29">
        <f>SUM($C$4:BM4)</f>
        <v>410.32570851999998</v>
      </c>
      <c r="BN29">
        <f>SUM($C$4:BN4)</f>
        <v>420.98610808999996</v>
      </c>
      <c r="BO29">
        <f>SUM($C$4:BO4)</f>
        <v>431.29914438999998</v>
      </c>
      <c r="BP29">
        <f>SUM($C$4:BP4)</f>
        <v>441.53760496999996</v>
      </c>
      <c r="BQ29">
        <f>SUM($C$4:BQ4)</f>
        <v>452.03089841999997</v>
      </c>
      <c r="BR29">
        <f>SUM($C$4:BR4)</f>
        <v>462.70462896999999</v>
      </c>
      <c r="BS29">
        <f>SUM($C$4:BS4)</f>
        <v>473.35761343000001</v>
      </c>
      <c r="BT29">
        <f>SUM($C$4:BT4)</f>
        <v>483.47948804999999</v>
      </c>
      <c r="BU29">
        <f>SUM($C$4:BU4)</f>
        <v>494.36062549999997</v>
      </c>
      <c r="BV29">
        <f>SUM($C$4:BV4)</f>
        <v>504.89575629999996</v>
      </c>
      <c r="BW29">
        <f>SUM($C$4:BW4)</f>
        <v>515.69886534</v>
      </c>
      <c r="BX29">
        <f>SUM($C$4:BX4)</f>
        <v>527.01806051999995</v>
      </c>
      <c r="BY29">
        <f>SUM($C$4:BY4)</f>
        <v>538.40138316999992</v>
      </c>
      <c r="BZ29">
        <f>SUM($C$4:BZ4)</f>
        <v>549.92152953999994</v>
      </c>
      <c r="CA29">
        <f>SUM($C$4:CA4)</f>
        <v>561.37269766999998</v>
      </c>
      <c r="CB29">
        <f>SUM($C$4:CB4)</f>
        <v>573.24522839999997</v>
      </c>
      <c r="CC29">
        <f>SUM($C$4:CC4)</f>
        <v>585.13044189999994</v>
      </c>
      <c r="CD29">
        <f>SUM($C$4:CD4)</f>
        <v>597.38500356999998</v>
      </c>
      <c r="CE29">
        <f>SUM($C$4:CE4)</f>
        <v>609.38722734999999</v>
      </c>
      <c r="CF29">
        <f>SUM($C$4:CF4)</f>
        <v>621.02963738999995</v>
      </c>
      <c r="CG29">
        <f>SUM($C$4:CG4)</f>
        <v>632.38020852999989</v>
      </c>
      <c r="CH29">
        <f>SUM($C$4:CH4)</f>
        <v>643.96679358999984</v>
      </c>
      <c r="CI29">
        <f>SUM($C$4:CI4)</f>
        <v>655.96428743999979</v>
      </c>
      <c r="CJ29">
        <f>SUM($C$4:CJ4)</f>
        <v>668.19883287999983</v>
      </c>
      <c r="CK29">
        <f>SUM($C$4:CK4)</f>
        <v>680.91127901999982</v>
      </c>
      <c r="CL29">
        <f>SUM($C$4:CL4)</f>
        <v>693.96541479999985</v>
      </c>
      <c r="CM29">
        <f>SUM($C$4:CM4)</f>
        <v>706.79108904999987</v>
      </c>
      <c r="CN29">
        <f>SUM($C$4:CN4)</f>
        <v>719.9265646099999</v>
      </c>
      <c r="CO29">
        <f>SUM($C$4:CO4)</f>
        <v>733.67800754999985</v>
      </c>
      <c r="CP29">
        <f>SUM($C$4:CP4)</f>
        <v>747.7813874699998</v>
      </c>
      <c r="CQ29">
        <f>SUM($C$4:CQ4)</f>
        <v>761.98352430999978</v>
      </c>
      <c r="CR29">
        <f>SUM($C$4:CR4)</f>
        <v>776.3741241099998</v>
      </c>
      <c r="CS29">
        <f>SUM($C$4:CS4)</f>
        <v>790.95286200999976</v>
      </c>
      <c r="CT29">
        <f>SUM($C$4:CT4)</f>
        <v>804.67582916999982</v>
      </c>
      <c r="CU29">
        <f>SUM($C$4:CU4)</f>
        <v>818.94457396999985</v>
      </c>
      <c r="CV29">
        <f>SUM($C$4:CV4)</f>
        <v>833.85155430999987</v>
      </c>
      <c r="CW29">
        <f>SUM($C$4:CW4)</f>
        <v>849.07829030999983</v>
      </c>
      <c r="CX29">
        <f>SUM($C$4:CX4)</f>
        <v>864.1043549699998</v>
      </c>
      <c r="CY29">
        <f>SUM($C$4:CY4)</f>
        <v>880.62291356999981</v>
      </c>
      <c r="CZ29">
        <f>SUM($C$4:CZ4)</f>
        <v>897.80590996999979</v>
      </c>
      <c r="DA29">
        <f>SUM($C$4:DA4)</f>
        <v>915.31885422999983</v>
      </c>
      <c r="DB29">
        <f>SUM($C$4:DB4)</f>
        <v>933.24069412999984</v>
      </c>
      <c r="DC29">
        <f>SUM($C$4:DC4)</f>
        <v>951.5882540299998</v>
      </c>
      <c r="DD29">
        <f>SUM($C$4:DD4)</f>
        <v>971.01303302999986</v>
      </c>
      <c r="DE29">
        <f>SUM($C$4:DE4)</f>
        <v>991.2721960299998</v>
      </c>
      <c r="DF29">
        <f>SUM($C$4:DF4)</f>
        <v>1012.1158429299998</v>
      </c>
      <c r="DG29">
        <f>SUM($C$4:DG4)</f>
        <v>1033.5464389299998</v>
      </c>
      <c r="DH29">
        <f>SUM($C$4:DH4)</f>
        <v>1056.0420034299998</v>
      </c>
      <c r="DI29">
        <f>SUM($C$4:DI4)</f>
        <v>1078.2832607299997</v>
      </c>
      <c r="DJ29">
        <f>SUM($C$4:DJ4)</f>
        <v>1100.3724289299996</v>
      </c>
      <c r="DK29">
        <f>SUM($C$4:DK4)</f>
        <v>1122.4465788299997</v>
      </c>
      <c r="DL29">
        <f>SUM($C$4:DL4)</f>
        <v>1145.0145219299998</v>
      </c>
      <c r="DM29">
        <f>SUM($C$4:DM4)</f>
        <v>1168.1386946299997</v>
      </c>
      <c r="DN29">
        <f>SUM($C$4:DN4)</f>
        <v>1191.4229767299996</v>
      </c>
      <c r="DO29">
        <f>SUM($C$4:DO4)</f>
        <v>1215.3424676299996</v>
      </c>
      <c r="DP29">
        <f>SUM($C$4:DP4)</f>
        <v>1239.8890568299996</v>
      </c>
      <c r="DQ29">
        <f>SUM($C$4:DQ4)</f>
        <v>1265.3033474299996</v>
      </c>
      <c r="DR29">
        <f>SUM($C$4:DR4)</f>
        <v>1291.4715955299996</v>
      </c>
      <c r="DS29">
        <f>SUM($C$4:DS4)</f>
        <v>1319.1496892299997</v>
      </c>
      <c r="DT29">
        <f>SUM($C$4:DT4)</f>
        <v>1347.1228342299996</v>
      </c>
      <c r="DU29">
        <f>SUM($C$4:DU4)</f>
        <v>1375.9833464299995</v>
      </c>
      <c r="DV29">
        <f>SUM($C$4:DV4)</f>
        <v>1405.7651257299995</v>
      </c>
      <c r="DW29">
        <f>SUM($C$4:DW4)</f>
        <v>1435.4262235299996</v>
      </c>
      <c r="DX29">
        <f>SUM($C$4:DX4)</f>
        <v>1465.3800746299996</v>
      </c>
      <c r="DY29">
        <f>SUM($C$4:DY4)</f>
        <v>1496.4099561299997</v>
      </c>
      <c r="DZ29">
        <f>SUM($C$4:DZ4)</f>
        <v>1528.0772672299997</v>
      </c>
      <c r="EA29">
        <f>SUM($C$4:EA4)</f>
        <v>1560.2574060299996</v>
      </c>
      <c r="EB29">
        <f>SUM($C$4:EB4)</f>
        <v>1592.9842081299996</v>
      </c>
      <c r="EC29">
        <f>SUM($C$4:EC4)</f>
        <v>1625.7566893299995</v>
      </c>
      <c r="ED29">
        <f>SUM($C$4:ED4)</f>
        <v>1658.1382891299995</v>
      </c>
      <c r="EE29">
        <f>SUM($C$4:EE4)</f>
        <v>1690.5612432299995</v>
      </c>
      <c r="EF29">
        <f>SUM($C$4:EF4)</f>
        <v>1723.6564402299996</v>
      </c>
      <c r="EG29">
        <f>SUM($C$4:EG4)</f>
        <v>1758.3349382299996</v>
      </c>
      <c r="EH29">
        <f>SUM($C$4:EH4)</f>
        <v>1793.3183306299995</v>
      </c>
      <c r="EI29">
        <f>SUM($C$4:EI4)</f>
        <v>1828.8738422299996</v>
      </c>
      <c r="EJ29">
        <f>SUM($C$4:EJ4)</f>
        <v>1864.8856341299995</v>
      </c>
      <c r="EK29">
        <f>SUM($C$4:EK4)</f>
        <v>1901.6173933299995</v>
      </c>
      <c r="EL29">
        <f>SUM($C$4:EL4)</f>
        <v>1938.7707777299995</v>
      </c>
      <c r="EM29">
        <f>SUM($C$4:EM4)</f>
        <v>1976.2872347299995</v>
      </c>
      <c r="EN29">
        <f>SUM($C$4:EN4)</f>
        <v>2014.0190305299996</v>
      </c>
      <c r="EO29">
        <f>SUM($C$4:EO4)</f>
        <v>2051.3628083299996</v>
      </c>
      <c r="EP29">
        <f>SUM($C$4:EP4)</f>
        <v>2088.8456263299995</v>
      </c>
      <c r="EQ29">
        <f>SUM($C$4:EQ4)</f>
        <v>2127.2951669299996</v>
      </c>
      <c r="ER29">
        <f>SUM($C$4:ER4)</f>
        <v>2166.2505609299997</v>
      </c>
      <c r="ES29">
        <f>SUM($C$4:ES4)</f>
        <v>2206.3716710299996</v>
      </c>
      <c r="ET29">
        <f>SUM($C$4:ET4)</f>
        <v>2248.0717437299995</v>
      </c>
      <c r="EU29">
        <f>SUM($C$4:EU4)</f>
        <v>2288.2996397299994</v>
      </c>
      <c r="EV29">
        <f>SUM($C$4:EV4)</f>
        <v>2328.8983546299992</v>
      </c>
      <c r="EW29">
        <f>SUM($C$4:EW4)</f>
        <v>2369.6676953299993</v>
      </c>
      <c r="EX29">
        <f>SUM($C$4:EX4)</f>
        <v>2410.2811815299992</v>
      </c>
      <c r="EY29">
        <f>SUM($C$4:EY4)</f>
        <v>2451.8277287299993</v>
      </c>
      <c r="EZ29">
        <f>SUM($C$4:EZ4)</f>
        <v>2495.4347386299992</v>
      </c>
      <c r="FA29">
        <f>SUM($C$4:FA4)</f>
        <v>2539.7695476299991</v>
      </c>
      <c r="FB29">
        <f>SUM($C$4:FB4)</f>
        <v>2584.7175932299992</v>
      </c>
      <c r="FC29">
        <f>SUM($C$4:FC4)</f>
        <v>2631.1865352299992</v>
      </c>
      <c r="FD29">
        <f>SUM($C$4:FD4)</f>
        <v>2677.9681522299993</v>
      </c>
      <c r="FE29">
        <f>SUM($C$4:FE4)</f>
        <v>2725.5474421299991</v>
      </c>
      <c r="FF29">
        <f>SUM($C$4:FF4)</f>
        <v>2773.0395723299989</v>
      </c>
      <c r="FG29">
        <f>SUM($C$4:FG4)</f>
        <v>2822.4631396299988</v>
      </c>
      <c r="FH29">
        <f>SUM($C$4:FH4)</f>
        <v>2873.4044666299988</v>
      </c>
      <c r="FI29">
        <f>SUM($C$4:FI4)</f>
        <v>2925.1097892299986</v>
      </c>
      <c r="FJ29">
        <f>SUM($C$4:FJ4)</f>
        <v>2976.5699376299985</v>
      </c>
      <c r="FK29">
        <f>SUM($C$4:FK4)</f>
        <v>3028.7335961299987</v>
      </c>
      <c r="FL29">
        <f>SUM($C$4:FL4)</f>
        <v>3081.2927511299986</v>
      </c>
      <c r="FM29">
        <f>SUM($C$4:FM4)</f>
        <v>3132.8431291299985</v>
      </c>
      <c r="FN29">
        <f>SUM($C$4:FN4)</f>
        <v>3185.0925635299986</v>
      </c>
      <c r="FO29">
        <f>SUM($C$4:FO4)</f>
        <v>3237.9125762299986</v>
      </c>
      <c r="FP29">
        <f>SUM($C$4:FP4)</f>
        <v>3291.3676305299987</v>
      </c>
      <c r="FQ29">
        <f>SUM($C$4:FQ4)</f>
        <v>3342.8258719299988</v>
      </c>
      <c r="FR29">
        <f>SUM($C$4:FR4)</f>
        <v>3396.2724121299989</v>
      </c>
      <c r="FS29">
        <f>SUM($C$4:FS4)</f>
        <v>3450.123574929999</v>
      </c>
      <c r="FT29">
        <f>SUM($C$4:FT4)</f>
        <v>3504.0597749299991</v>
      </c>
      <c r="FU29">
        <f>SUM($C$4:FU4)</f>
        <v>3558.5453749299991</v>
      </c>
      <c r="FV29">
        <f>SUM($C$4:FV4)</f>
        <v>3613.5803749299989</v>
      </c>
      <c r="FW29">
        <f>SUM($C$4:FW4)</f>
        <v>3669.1647749299991</v>
      </c>
      <c r="FX29">
        <f>SUM($C$4:FX4)</f>
        <v>3725.2985749299992</v>
      </c>
      <c r="FY29">
        <f>SUM($C$4:FY4)</f>
        <v>3781.9817749299991</v>
      </c>
      <c r="FZ29">
        <f>SUM($C$4:FZ4)</f>
        <v>3839.2143749299989</v>
      </c>
      <c r="GA29">
        <f>SUM($C$4:GA4)</f>
        <v>3896.9963749299991</v>
      </c>
      <c r="GB29">
        <f>SUM($C$4:GB4)</f>
        <v>3955.3277749299991</v>
      </c>
      <c r="GC29">
        <f>SUM($C$4:GC4)</f>
        <v>4014.208574929999</v>
      </c>
      <c r="GD29">
        <f>SUM($C$4:GD4)</f>
        <v>4073.6387749299988</v>
      </c>
      <c r="GE29">
        <f>SUM($C$4:GE4)</f>
        <v>4133.6183749299989</v>
      </c>
      <c r="GF29">
        <f>SUM($C$4:GF4)</f>
        <v>4194.1473749299985</v>
      </c>
      <c r="GG29">
        <f>SUM($C$4:GG4)</f>
        <v>4255.2257749299988</v>
      </c>
      <c r="GH29">
        <f>SUM($C$4:GH4)</f>
        <v>4316.853574929999</v>
      </c>
      <c r="GI29">
        <f>SUM($C$4:GI4)</f>
        <v>4379.0307749299991</v>
      </c>
      <c r="GJ29">
        <f>SUM($C$4:GJ4)</f>
        <v>4441.7573749299991</v>
      </c>
      <c r="GK29">
        <f>SUM($C$4:GK4)</f>
        <v>4505.0333749299989</v>
      </c>
      <c r="GL29">
        <f>SUM($C$4:GL4)</f>
        <v>4568.8587749299986</v>
      </c>
      <c r="GM29">
        <f>SUM($C$4:GM4)</f>
        <v>4633.2335749299982</v>
      </c>
      <c r="GN29">
        <f>SUM($C$4:GN4)</f>
        <v>4698.1577749299986</v>
      </c>
      <c r="GO29">
        <f>SUM($C$4:GO4)</f>
        <v>4763.6313749299989</v>
      </c>
      <c r="GP29">
        <f>SUM($C$4:GP4)</f>
        <v>4829.654374929999</v>
      </c>
      <c r="GQ29">
        <f>SUM($C$4:GQ4)</f>
        <v>4896.226774929999</v>
      </c>
      <c r="GR29">
        <f>SUM($C$4:GR4)</f>
        <v>4963.3485749299989</v>
      </c>
      <c r="GS29">
        <f>SUM($C$4:GS4)</f>
        <v>5031.0197749299987</v>
      </c>
      <c r="GT29">
        <f>SUM($C$4:GT4)</f>
        <v>5099.2403749299983</v>
      </c>
      <c r="GU29">
        <f>SUM($C$4:GU4)</f>
        <v>5168.0103749299988</v>
      </c>
      <c r="GV29">
        <f>SUM($C$4:GV4)</f>
        <v>5237.3297749299991</v>
      </c>
      <c r="GW29">
        <f>SUM($C$4:GW4)</f>
        <v>5307.1985749299993</v>
      </c>
      <c r="GX29">
        <f>SUM($C$4:GX4)</f>
        <v>5377.6167749299993</v>
      </c>
      <c r="GY29">
        <f>SUM($C$4:GY4)</f>
        <v>5448.5843749299993</v>
      </c>
      <c r="GZ29">
        <f>SUM($C$4:GZ4)</f>
        <v>5520.1013749299991</v>
      </c>
      <c r="HA29">
        <f>SUM($C$4:HA4)</f>
        <v>5592.1677749299988</v>
      </c>
      <c r="HB29">
        <f>SUM($C$4:HB4)</f>
        <v>5664.7835749299984</v>
      </c>
      <c r="HC29">
        <f>SUM($C$4:HC4)</f>
        <v>5737.9487749299988</v>
      </c>
      <c r="HD29">
        <f>SUM($C$4:HD4)</f>
        <v>5811.663374929999</v>
      </c>
      <c r="HE29">
        <f>SUM($C$4:HE4)</f>
        <v>5885.9273749299991</v>
      </c>
      <c r="HF29">
        <f>SUM($C$4:HF4)</f>
        <v>5960.7407749299991</v>
      </c>
      <c r="HG29">
        <f>SUM($C$4:HG4)</f>
        <v>6036.103574929999</v>
      </c>
      <c r="HH29">
        <f>SUM($C$4:HH4)</f>
        <v>6112.0157749299988</v>
      </c>
      <c r="HI29">
        <f>SUM($C$4:HI4)</f>
        <v>6188.4773749299984</v>
      </c>
      <c r="HJ29">
        <f>SUM($C$4:HJ4)</f>
        <v>6265.4883749299988</v>
      </c>
      <c r="HK29">
        <f>SUM($C$4:HK4)</f>
        <v>6343.0487749299991</v>
      </c>
      <c r="HL29">
        <f>SUM($C$4:HL4)</f>
        <v>6421.1585749299993</v>
      </c>
      <c r="HM29">
        <f>SUM($C$4:HM4)</f>
        <v>6499.8177749299994</v>
      </c>
      <c r="HN29">
        <f>SUM($C$4:HN4)</f>
        <v>6579.0263749299993</v>
      </c>
      <c r="HO29">
        <f>SUM($C$4:HO4)</f>
        <v>6658.7843749299991</v>
      </c>
      <c r="HP29">
        <f>SUM($C$4:HP4)</f>
        <v>6739.0917749299988</v>
      </c>
      <c r="HQ29">
        <f>SUM($C$4:HQ4)</f>
        <v>6819.9485749299993</v>
      </c>
      <c r="HR29">
        <f>SUM($C$4:HR4)</f>
        <v>6901.3547749299996</v>
      </c>
      <c r="HS29">
        <f>SUM($C$4:HS4)</f>
        <v>6983.3103749299999</v>
      </c>
      <c r="HT29">
        <f>SUM($C$4:HT4)</f>
        <v>7065.81537493</v>
      </c>
      <c r="HU29">
        <f>SUM($C$4:HU4)</f>
        <v>7148.8697749299999</v>
      </c>
      <c r="HV29">
        <f>SUM($C$4:HV4)</f>
        <v>7232.4735749299998</v>
      </c>
      <c r="HW29">
        <f>SUM($C$4:HW4)</f>
        <v>7316.6267749299996</v>
      </c>
      <c r="HX29">
        <f>SUM($C$4:HX4)</f>
        <v>7401.3293749299992</v>
      </c>
      <c r="HY29">
        <f>SUM($C$4:HY4)</f>
        <v>7486.5813749299996</v>
      </c>
      <c r="HZ29">
        <f>SUM($C$4:HZ4)</f>
        <v>7572.3827749299999</v>
      </c>
      <c r="IA29">
        <f>SUM($C$4:IA4)</f>
        <v>7658.73357493</v>
      </c>
      <c r="IB29">
        <f>SUM($C$4:IB4)</f>
        <v>7745.6337749300001</v>
      </c>
      <c r="IC29">
        <f>SUM($C$4:IC4)</f>
        <v>7833.08337493</v>
      </c>
      <c r="ID29">
        <f>SUM($C$4:ID4)</f>
        <v>7921.0823749299998</v>
      </c>
      <c r="IE29">
        <f>SUM($C$4:IE4)</f>
        <v>8009.6307749299995</v>
      </c>
      <c r="IF29">
        <f>SUM($C$4:IF4)</f>
        <v>8098.728574929999</v>
      </c>
      <c r="IG29">
        <f>SUM($C$4:IG4)</f>
        <v>8188.3757749299994</v>
      </c>
      <c r="IH29">
        <f>SUM($C$4:IH4)</f>
        <v>8278.5723749299996</v>
      </c>
      <c r="II29">
        <f>SUM($C$4:II4)</f>
        <v>8369.3183749299988</v>
      </c>
      <c r="IJ29">
        <f>SUM($C$4:IJ4)</f>
        <v>8460.6137749299996</v>
      </c>
      <c r="IK29">
        <f>SUM($C$4:IK4)</f>
        <v>8552.4585749300004</v>
      </c>
      <c r="IL29">
        <f>SUM($C$4:IL4)</f>
        <v>8644.852774930001</v>
      </c>
      <c r="IM29">
        <f>SUM($C$4:IM4)</f>
        <v>8737.7963749300015</v>
      </c>
      <c r="IN29">
        <f>SUM($C$4:IN4)</f>
        <v>8831.2893749300019</v>
      </c>
      <c r="IO29">
        <f>SUM($C$4:IO4)</f>
        <v>8925.3317749300022</v>
      </c>
      <c r="IP29">
        <f>SUM($C$4:IP4)</f>
        <v>9019.9235749300024</v>
      </c>
      <c r="IQ29">
        <f>SUM($C$4:IQ4)</f>
        <v>9115.0647749300024</v>
      </c>
      <c r="IR29">
        <f>SUM($C$4:IR4)</f>
        <v>9210.7553749300023</v>
      </c>
      <c r="IS29">
        <f>SUM($C$4:IS4)</f>
        <v>9306.9953749300021</v>
      </c>
    </row>
    <row r="30" spans="1:253" ht="16.7" customHeight="1">
      <c r="B30" s="18" t="s">
        <v>120</v>
      </c>
      <c r="C30">
        <f t="shared" ref="C30:BN30" si="65">C29*UCC</f>
        <v>5.4014257080265349</v>
      </c>
      <c r="D30">
        <f t="shared" si="65"/>
        <v>10.928472707672235</v>
      </c>
      <c r="E30">
        <f t="shared" si="65"/>
        <v>16.540213388074768</v>
      </c>
      <c r="F30">
        <f t="shared" si="65"/>
        <v>22.252673872586794</v>
      </c>
      <c r="G30">
        <f t="shared" si="65"/>
        <v>28.077906452163177</v>
      </c>
      <c r="H30">
        <f t="shared" si="65"/>
        <v>33.933759425556715</v>
      </c>
      <c r="I30">
        <f t="shared" si="65"/>
        <v>39.844497719041762</v>
      </c>
      <c r="J30">
        <f t="shared" si="65"/>
        <v>45.819498954554604</v>
      </c>
      <c r="K30">
        <f t="shared" si="65"/>
        <v>51.834875049662323</v>
      </c>
      <c r="L30">
        <f t="shared" si="65"/>
        <v>57.947986978425227</v>
      </c>
      <c r="M30">
        <f t="shared" si="65"/>
        <v>63.916086617434622</v>
      </c>
      <c r="N30">
        <f t="shared" si="65"/>
        <v>69.785053269763566</v>
      </c>
      <c r="O30">
        <f t="shared" si="65"/>
        <v>75.639308025625439</v>
      </c>
      <c r="P30">
        <f t="shared" si="65"/>
        <v>81.521732473470365</v>
      </c>
      <c r="Q30">
        <f t="shared" si="65"/>
        <v>87.421444472426572</v>
      </c>
      <c r="R30">
        <f t="shared" si="65"/>
        <v>93.306525835871838</v>
      </c>
      <c r="S30">
        <f t="shared" si="65"/>
        <v>99.246064503196493</v>
      </c>
      <c r="T30">
        <f t="shared" si="65"/>
        <v>105.25178376351764</v>
      </c>
      <c r="U30">
        <f t="shared" si="65"/>
        <v>111.24848103386758</v>
      </c>
      <c r="V30">
        <f t="shared" si="65"/>
        <v>117.27756399751968</v>
      </c>
      <c r="W30">
        <f t="shared" si="65"/>
        <v>123.6209823235457</v>
      </c>
      <c r="X30">
        <f t="shared" si="65"/>
        <v>130.15744465862619</v>
      </c>
      <c r="Y30">
        <f t="shared" si="65"/>
        <v>136.86612293843334</v>
      </c>
      <c r="Z30">
        <f t="shared" si="65"/>
        <v>143.74027639757421</v>
      </c>
      <c r="AA30">
        <f t="shared" si="65"/>
        <v>150.65341098331547</v>
      </c>
      <c r="AB30">
        <f t="shared" si="65"/>
        <v>157.6974802691762</v>
      </c>
      <c r="AC30">
        <f t="shared" si="65"/>
        <v>164.82037183710241</v>
      </c>
      <c r="AD30">
        <f t="shared" si="65"/>
        <v>172.0634098422</v>
      </c>
      <c r="AE30">
        <f t="shared" si="65"/>
        <v>179.41303027586207</v>
      </c>
      <c r="AF30">
        <f t="shared" si="65"/>
        <v>186.8955898679105</v>
      </c>
      <c r="AG30">
        <f t="shared" si="65"/>
        <v>194.59287875701216</v>
      </c>
      <c r="AH30">
        <f t="shared" si="65"/>
        <v>202.30933443369074</v>
      </c>
      <c r="AI30">
        <f t="shared" si="65"/>
        <v>210.2005597421267</v>
      </c>
      <c r="AJ30">
        <f t="shared" si="65"/>
        <v>218.28608938579282</v>
      </c>
      <c r="AK30">
        <f t="shared" si="65"/>
        <v>226.41269736504876</v>
      </c>
      <c r="AL30">
        <f t="shared" si="65"/>
        <v>234.5585930882512</v>
      </c>
      <c r="AM30">
        <f t="shared" si="65"/>
        <v>242.80502566312987</v>
      </c>
      <c r="AN30">
        <f t="shared" si="65"/>
        <v>251.21684608487078</v>
      </c>
      <c r="AO30">
        <f t="shared" si="65"/>
        <v>259.82287395377875</v>
      </c>
      <c r="AP30">
        <f t="shared" si="65"/>
        <v>268.43720230144447</v>
      </c>
      <c r="AQ30">
        <f t="shared" si="65"/>
        <v>277.57123194313391</v>
      </c>
      <c r="AR30">
        <f t="shared" si="65"/>
        <v>286.94912398500327</v>
      </c>
      <c r="AS30">
        <f t="shared" si="65"/>
        <v>296.41580060242921</v>
      </c>
      <c r="AT30">
        <f t="shared" si="65"/>
        <v>305.97343518014304</v>
      </c>
      <c r="AU30">
        <f t="shared" si="65"/>
        <v>315.66816731502132</v>
      </c>
      <c r="AV30">
        <f t="shared" si="65"/>
        <v>325.55607347136026</v>
      </c>
      <c r="AW30">
        <f t="shared" si="65"/>
        <v>335.58613427038267</v>
      </c>
      <c r="AX30">
        <f t="shared" si="65"/>
        <v>345.75900293796826</v>
      </c>
      <c r="AY30">
        <f t="shared" si="65"/>
        <v>356.1166865722239</v>
      </c>
      <c r="AZ30">
        <f t="shared" si="65"/>
        <v>366.79575459814464</v>
      </c>
      <c r="BA30">
        <f t="shared" si="65"/>
        <v>377.73986893829294</v>
      </c>
      <c r="BB30">
        <f t="shared" si="65"/>
        <v>388.84952940740243</v>
      </c>
      <c r="BC30">
        <f t="shared" si="65"/>
        <v>400.13840823819999</v>
      </c>
      <c r="BD30">
        <f t="shared" si="65"/>
        <v>411.72774691816312</v>
      </c>
      <c r="BE30">
        <f t="shared" si="65"/>
        <v>423.48693111567383</v>
      </c>
      <c r="BF30">
        <f t="shared" si="65"/>
        <v>435.49267916621966</v>
      </c>
      <c r="BG30">
        <f t="shared" si="65"/>
        <v>447.71701500023454</v>
      </c>
      <c r="BH30">
        <f t="shared" si="65"/>
        <v>460.51944566982979</v>
      </c>
      <c r="BI30">
        <f t="shared" si="65"/>
        <v>473.23301963580343</v>
      </c>
      <c r="BJ30">
        <f t="shared" si="65"/>
        <v>486.18747364544987</v>
      </c>
      <c r="BK30">
        <f t="shared" si="65"/>
        <v>499.23470048610181</v>
      </c>
      <c r="BL30">
        <f t="shared" si="65"/>
        <v>512.33064237332894</v>
      </c>
      <c r="BM30">
        <f t="shared" si="65"/>
        <v>525.59046985569432</v>
      </c>
      <c r="BN30">
        <f t="shared" si="65"/>
        <v>539.24548659606671</v>
      </c>
      <c r="BO30">
        <f t="shared" ref="BO30:DZ30" si="66">BO29*UCC</f>
        <v>552.45556210926509</v>
      </c>
      <c r="BP30">
        <f t="shared" si="66"/>
        <v>565.57011280668723</v>
      </c>
      <c r="BQ30">
        <f t="shared" si="66"/>
        <v>579.01108157906026</v>
      </c>
      <c r="BR30">
        <f t="shared" si="66"/>
        <v>592.68317411043563</v>
      </c>
      <c r="BS30">
        <f t="shared" si="66"/>
        <v>606.32869275924804</v>
      </c>
      <c r="BT30">
        <f t="shared" si="66"/>
        <v>619.29390728732312</v>
      </c>
      <c r="BU30">
        <f t="shared" si="66"/>
        <v>633.23166947516597</v>
      </c>
      <c r="BV30">
        <f t="shared" si="66"/>
        <v>646.72622814450972</v>
      </c>
      <c r="BW30">
        <f t="shared" si="66"/>
        <v>660.56404293002709</v>
      </c>
      <c r="BX30">
        <f t="shared" si="66"/>
        <v>675.06291782261621</v>
      </c>
      <c r="BY30">
        <f t="shared" si="66"/>
        <v>689.64393425883316</v>
      </c>
      <c r="BZ30">
        <f t="shared" si="66"/>
        <v>704.40020962177334</v>
      </c>
      <c r="CA30">
        <f t="shared" si="66"/>
        <v>719.06813003931632</v>
      </c>
      <c r="CB30">
        <f t="shared" si="66"/>
        <v>734.27577819586043</v>
      </c>
      <c r="CC30">
        <f t="shared" si="66"/>
        <v>749.49967184447337</v>
      </c>
      <c r="CD30">
        <f t="shared" si="66"/>
        <v>765.19666740744321</v>
      </c>
      <c r="CE30">
        <f t="shared" si="66"/>
        <v>780.5704407413067</v>
      </c>
      <c r="CF30">
        <f t="shared" si="66"/>
        <v>795.48332491141457</v>
      </c>
      <c r="CG30">
        <f t="shared" si="66"/>
        <v>810.02238959766316</v>
      </c>
      <c r="CH30">
        <f t="shared" si="66"/>
        <v>824.86376696997934</v>
      </c>
      <c r="CI30">
        <f t="shared" si="66"/>
        <v>840.23148168728653</v>
      </c>
      <c r="CJ30">
        <f t="shared" si="66"/>
        <v>855.90283825296228</v>
      </c>
      <c r="CK30">
        <f t="shared" si="66"/>
        <v>872.18634279825972</v>
      </c>
      <c r="CL30">
        <f t="shared" si="66"/>
        <v>888.90752115902478</v>
      </c>
      <c r="CM30">
        <f t="shared" si="66"/>
        <v>905.33606076866283</v>
      </c>
      <c r="CN30">
        <f t="shared" si="66"/>
        <v>922.16142810004442</v>
      </c>
      <c r="CO30">
        <f t="shared" si="66"/>
        <v>939.775794458169</v>
      </c>
      <c r="CP30">
        <f t="shared" si="66"/>
        <v>957.84096055620023</v>
      </c>
      <c r="CQ30">
        <f t="shared" si="66"/>
        <v>976.03262542071514</v>
      </c>
      <c r="CR30">
        <f t="shared" si="66"/>
        <v>994.46569445182263</v>
      </c>
      <c r="CS30">
        <f t="shared" si="66"/>
        <v>1013.1397515329683</v>
      </c>
      <c r="CT30">
        <f t="shared" si="66"/>
        <v>1030.7176429681747</v>
      </c>
      <c r="CU30">
        <f t="shared" si="66"/>
        <v>1048.9946266617701</v>
      </c>
      <c r="CV30">
        <f t="shared" si="66"/>
        <v>1068.089132899973</v>
      </c>
      <c r="CW30">
        <f t="shared" si="66"/>
        <v>1087.5932174904185</v>
      </c>
      <c r="CX30">
        <f t="shared" si="66"/>
        <v>1106.8402600732902</v>
      </c>
      <c r="CY30">
        <f t="shared" si="66"/>
        <v>1127.9990536746657</v>
      </c>
      <c r="CZ30">
        <f t="shared" si="66"/>
        <v>1150.0089325681411</v>
      </c>
      <c r="DA30">
        <f t="shared" si="66"/>
        <v>1172.4414451088985</v>
      </c>
      <c r="DB30">
        <f t="shared" si="66"/>
        <v>1195.397716329863</v>
      </c>
      <c r="DC30">
        <f t="shared" si="66"/>
        <v>1218.8992967288314</v>
      </c>
      <c r="DD30">
        <f t="shared" si="66"/>
        <v>1243.780698282435</v>
      </c>
      <c r="DE30">
        <f t="shared" si="66"/>
        <v>1269.7308709841634</v>
      </c>
      <c r="DF30">
        <f t="shared" si="66"/>
        <v>1296.4297151954888</v>
      </c>
      <c r="DG30">
        <f t="shared" si="66"/>
        <v>1323.8803886167436</v>
      </c>
      <c r="DH30">
        <f t="shared" si="66"/>
        <v>1352.6951912716152</v>
      </c>
      <c r="DI30">
        <f t="shared" si="66"/>
        <v>1381.1842491877085</v>
      </c>
      <c r="DJ30">
        <f t="shared" si="66"/>
        <v>1409.4784945929864</v>
      </c>
      <c r="DK30">
        <f t="shared" si="66"/>
        <v>1437.7535029015155</v>
      </c>
      <c r="DL30">
        <f t="shared" si="66"/>
        <v>1466.6610160582923</v>
      </c>
      <c r="DM30">
        <f t="shared" si="66"/>
        <v>1496.2810094977838</v>
      </c>
      <c r="DN30">
        <f t="shared" si="66"/>
        <v>1526.1060887338197</v>
      </c>
      <c r="DO30">
        <f t="shared" si="66"/>
        <v>1556.7448135317011</v>
      </c>
      <c r="DP30">
        <f t="shared" si="66"/>
        <v>1588.186795067581</v>
      </c>
      <c r="DQ30">
        <f t="shared" si="66"/>
        <v>1620.7402243559436</v>
      </c>
      <c r="DR30">
        <f t="shared" si="66"/>
        <v>1654.2594056516705</v>
      </c>
      <c r="DS30">
        <f t="shared" si="66"/>
        <v>1689.7125638877549</v>
      </c>
      <c r="DT30">
        <f t="shared" si="66"/>
        <v>1725.5436564042861</v>
      </c>
      <c r="DU30">
        <f t="shared" si="66"/>
        <v>1762.5113868011608</v>
      </c>
      <c r="DV30">
        <f t="shared" si="66"/>
        <v>1800.6591778130482</v>
      </c>
      <c r="DW30">
        <f t="shared" si="66"/>
        <v>1838.652386635785</v>
      </c>
      <c r="DX30">
        <f t="shared" si="66"/>
        <v>1877.020586206856</v>
      </c>
      <c r="DY30">
        <f t="shared" si="66"/>
        <v>1916.767084314363</v>
      </c>
      <c r="DZ30">
        <f t="shared" si="66"/>
        <v>1957.3300726295447</v>
      </c>
      <c r="EA30">
        <f t="shared" ref="EA30:GL30" si="67">EA29*UCC</f>
        <v>1998.5499472820952</v>
      </c>
      <c r="EB30">
        <f t="shared" si="67"/>
        <v>2040.4700486441452</v>
      </c>
      <c r="EC30">
        <f t="shared" si="67"/>
        <v>2082.4486608407174</v>
      </c>
      <c r="ED30">
        <f t="shared" si="67"/>
        <v>2123.9265889845533</v>
      </c>
      <c r="EE30">
        <f t="shared" si="67"/>
        <v>2165.4574882815882</v>
      </c>
      <c r="EF30">
        <f t="shared" si="67"/>
        <v>2207.8494705045323</v>
      </c>
      <c r="EG30">
        <f t="shared" si="67"/>
        <v>2252.2695194540643</v>
      </c>
      <c r="EH30">
        <f t="shared" si="67"/>
        <v>2297.0801108132596</v>
      </c>
      <c r="EI30">
        <f t="shared" si="67"/>
        <v>2342.6235356091565</v>
      </c>
      <c r="EJ30">
        <f t="shared" si="67"/>
        <v>2388.7514145893347</v>
      </c>
      <c r="EK30">
        <f t="shared" si="67"/>
        <v>2435.8015071759978</v>
      </c>
      <c r="EL30">
        <f t="shared" si="67"/>
        <v>2483.3916638687351</v>
      </c>
      <c r="EM30">
        <f t="shared" si="67"/>
        <v>2531.4468840329132</v>
      </c>
      <c r="EN30">
        <f t="shared" si="67"/>
        <v>2579.7779339068074</v>
      </c>
      <c r="EO30">
        <f t="shared" si="67"/>
        <v>2627.6119674868214</v>
      </c>
      <c r="EP30">
        <f t="shared" si="67"/>
        <v>2675.6240991058548</v>
      </c>
      <c r="EQ30">
        <f t="shared" si="67"/>
        <v>2724.8745157628573</v>
      </c>
      <c r="ER30">
        <f t="shared" si="67"/>
        <v>2774.7728853037843</v>
      </c>
      <c r="ES30">
        <f t="shared" si="67"/>
        <v>2826.164432727538</v>
      </c>
      <c r="ET30">
        <f t="shared" si="67"/>
        <v>2879.578489776175</v>
      </c>
      <c r="EU30">
        <f t="shared" si="67"/>
        <v>2931.1068203704435</v>
      </c>
      <c r="EV30">
        <f t="shared" si="67"/>
        <v>2983.1101367524298</v>
      </c>
      <c r="EW30">
        <f t="shared" si="67"/>
        <v>3035.3320094971532</v>
      </c>
      <c r="EX30">
        <f t="shared" si="67"/>
        <v>3087.3542465910186</v>
      </c>
      <c r="EY30">
        <f t="shared" si="67"/>
        <v>3140.5716512291328</v>
      </c>
      <c r="EZ30">
        <f t="shared" si="67"/>
        <v>3196.4283239806664</v>
      </c>
      <c r="FA30">
        <f t="shared" si="67"/>
        <v>3253.2172421728023</v>
      </c>
      <c r="FB30">
        <f t="shared" si="67"/>
        <v>3310.7916615071636</v>
      </c>
      <c r="FC30">
        <f t="shared" si="67"/>
        <v>3370.3142128665954</v>
      </c>
      <c r="FD30">
        <f t="shared" si="67"/>
        <v>3430.2372728871951</v>
      </c>
      <c r="FE30">
        <f t="shared" si="67"/>
        <v>3491.1820804259173</v>
      </c>
      <c r="FF30">
        <f t="shared" si="67"/>
        <v>3552.0152441979335</v>
      </c>
      <c r="FG30">
        <f t="shared" si="67"/>
        <v>3615.3224058497003</v>
      </c>
      <c r="FH30">
        <f t="shared" si="67"/>
        <v>3680.5736816948684</v>
      </c>
      <c r="FI30">
        <f t="shared" si="67"/>
        <v>3746.8035674541461</v>
      </c>
      <c r="FJ30">
        <f t="shared" si="67"/>
        <v>3812.7194070293831</v>
      </c>
      <c r="FK30">
        <f t="shared" si="67"/>
        <v>3879.5363800123728</v>
      </c>
      <c r="FL30">
        <f t="shared" si="67"/>
        <v>3946.8599485777136</v>
      </c>
      <c r="FM30">
        <f t="shared" si="67"/>
        <v>4012.8913641865115</v>
      </c>
      <c r="FN30">
        <f t="shared" si="67"/>
        <v>4079.8182084123878</v>
      </c>
      <c r="FO30">
        <f t="shared" si="67"/>
        <v>4147.4759123201202</v>
      </c>
      <c r="FP30">
        <f t="shared" si="67"/>
        <v>4215.9470476214792</v>
      </c>
      <c r="FQ30">
        <f t="shared" si="67"/>
        <v>4281.8604445005722</v>
      </c>
      <c r="FR30">
        <f t="shared" si="67"/>
        <v>4350.3206740026435</v>
      </c>
      <c r="FS30">
        <f t="shared" si="67"/>
        <v>4419.2991888035212</v>
      </c>
      <c r="FT30">
        <f t="shared" si="67"/>
        <v>4488.3866286387683</v>
      </c>
      <c r="FU30">
        <f t="shared" si="67"/>
        <v>4558.1778006510231</v>
      </c>
      <c r="FV30">
        <f t="shared" si="67"/>
        <v>4628.6727048402836</v>
      </c>
      <c r="FW30">
        <f t="shared" si="67"/>
        <v>4699.8713412065526</v>
      </c>
      <c r="FX30">
        <f t="shared" si="67"/>
        <v>4771.7737097498275</v>
      </c>
      <c r="FY30">
        <f t="shared" si="67"/>
        <v>4844.37981047011</v>
      </c>
      <c r="FZ30">
        <f t="shared" si="67"/>
        <v>4917.6896433673992</v>
      </c>
      <c r="GA30">
        <f t="shared" si="67"/>
        <v>4991.7032084416951</v>
      </c>
      <c r="GB30">
        <f t="shared" si="67"/>
        <v>5066.4205056929986</v>
      </c>
      <c r="GC30">
        <f t="shared" si="67"/>
        <v>5141.8415351213089</v>
      </c>
      <c r="GD30">
        <f t="shared" si="67"/>
        <v>5217.9662967266258</v>
      </c>
      <c r="GE30">
        <f t="shared" si="67"/>
        <v>5294.7947905089504</v>
      </c>
      <c r="GF30">
        <f t="shared" si="67"/>
        <v>5372.3270164682808</v>
      </c>
      <c r="GG30">
        <f t="shared" si="67"/>
        <v>5450.5629746046197</v>
      </c>
      <c r="GH30">
        <f t="shared" si="67"/>
        <v>5529.5026649179654</v>
      </c>
      <c r="GI30">
        <f t="shared" si="67"/>
        <v>5609.1460874083168</v>
      </c>
      <c r="GJ30">
        <f t="shared" si="67"/>
        <v>5689.4932420756768</v>
      </c>
      <c r="GK30">
        <f t="shared" si="67"/>
        <v>5770.5441289200426</v>
      </c>
      <c r="GL30">
        <f t="shared" si="67"/>
        <v>5852.2987479414151</v>
      </c>
      <c r="GM30">
        <f t="shared" ref="GM30:IS30" si="68">GM29*UCC</f>
        <v>5934.7570991397952</v>
      </c>
      <c r="GN30">
        <f t="shared" si="68"/>
        <v>6017.9191825151829</v>
      </c>
      <c r="GO30">
        <f t="shared" si="68"/>
        <v>6101.7849980675774</v>
      </c>
      <c r="GP30">
        <f t="shared" si="68"/>
        <v>6186.3545457969785</v>
      </c>
      <c r="GQ30">
        <f t="shared" si="68"/>
        <v>6271.6278257033873</v>
      </c>
      <c r="GR30">
        <f t="shared" si="68"/>
        <v>6357.6048377868019</v>
      </c>
      <c r="GS30">
        <f t="shared" si="68"/>
        <v>6444.2855820472241</v>
      </c>
      <c r="GT30">
        <f t="shared" si="68"/>
        <v>6531.6700584846531</v>
      </c>
      <c r="GU30">
        <f t="shared" si="68"/>
        <v>6619.7582670990896</v>
      </c>
      <c r="GV30">
        <f t="shared" si="68"/>
        <v>6708.5502078905329</v>
      </c>
      <c r="GW30">
        <f t="shared" si="68"/>
        <v>6798.0458808589838</v>
      </c>
      <c r="GX30">
        <f t="shared" si="68"/>
        <v>6888.2452860044405</v>
      </c>
      <c r="GY30">
        <f t="shared" si="68"/>
        <v>6979.1484233269048</v>
      </c>
      <c r="GZ30">
        <f t="shared" si="68"/>
        <v>7070.7552928263758</v>
      </c>
      <c r="HA30">
        <f t="shared" si="68"/>
        <v>7163.0658945028536</v>
      </c>
      <c r="HB30">
        <f t="shared" si="68"/>
        <v>7256.080228356338</v>
      </c>
      <c r="HC30">
        <f t="shared" si="68"/>
        <v>7349.798294386831</v>
      </c>
      <c r="HD30">
        <f t="shared" si="68"/>
        <v>7444.2200925943307</v>
      </c>
      <c r="HE30">
        <f t="shared" si="68"/>
        <v>7539.3456229788371</v>
      </c>
      <c r="HF30">
        <f t="shared" si="68"/>
        <v>7635.1748855403503</v>
      </c>
      <c r="HG30">
        <f t="shared" si="68"/>
        <v>7731.7078802788701</v>
      </c>
      <c r="HH30">
        <f t="shared" si="68"/>
        <v>7828.9446071943967</v>
      </c>
      <c r="HI30">
        <f t="shared" si="68"/>
        <v>7926.8850662869309</v>
      </c>
      <c r="HJ30">
        <f t="shared" si="68"/>
        <v>8025.5292575564727</v>
      </c>
      <c r="HK30">
        <f t="shared" si="68"/>
        <v>8124.8771810030212</v>
      </c>
      <c r="HL30">
        <f t="shared" si="68"/>
        <v>8224.9288366265755</v>
      </c>
      <c r="HM30">
        <f t="shared" si="68"/>
        <v>8325.6842244271393</v>
      </c>
      <c r="HN30">
        <f t="shared" si="68"/>
        <v>8427.143344404707</v>
      </c>
      <c r="HO30">
        <f t="shared" si="68"/>
        <v>8529.3061965592842</v>
      </c>
      <c r="HP30">
        <f t="shared" si="68"/>
        <v>8632.1727808908654</v>
      </c>
      <c r="HQ30">
        <f t="shared" si="68"/>
        <v>8735.743097399456</v>
      </c>
      <c r="HR30">
        <f t="shared" si="68"/>
        <v>8840.0171460850543</v>
      </c>
      <c r="HS30">
        <f t="shared" si="68"/>
        <v>8944.9949269476583</v>
      </c>
      <c r="HT30">
        <f t="shared" si="68"/>
        <v>9050.67643998727</v>
      </c>
      <c r="HU30">
        <f t="shared" si="68"/>
        <v>9157.0616852038893</v>
      </c>
      <c r="HV30">
        <f t="shared" si="68"/>
        <v>9264.1506625975126</v>
      </c>
      <c r="HW30">
        <f t="shared" si="68"/>
        <v>9371.9433721681453</v>
      </c>
      <c r="HX30">
        <f t="shared" si="68"/>
        <v>9480.4398139157838</v>
      </c>
      <c r="HY30">
        <f t="shared" si="68"/>
        <v>9589.63998784043</v>
      </c>
      <c r="HZ30">
        <f t="shared" si="68"/>
        <v>9699.5438939420837</v>
      </c>
      <c r="IA30">
        <f t="shared" si="68"/>
        <v>9810.1515322207451</v>
      </c>
      <c r="IB30">
        <f t="shared" si="68"/>
        <v>9921.4629026764123</v>
      </c>
      <c r="IC30">
        <f t="shared" si="68"/>
        <v>10033.478005309085</v>
      </c>
      <c r="ID30">
        <f t="shared" si="68"/>
        <v>10146.196840118766</v>
      </c>
      <c r="IE30">
        <f t="shared" si="68"/>
        <v>10259.619407105454</v>
      </c>
      <c r="IF30">
        <f t="shared" si="68"/>
        <v>10373.745706269148</v>
      </c>
      <c r="IG30">
        <f t="shared" si="68"/>
        <v>10488.575737609852</v>
      </c>
      <c r="IH30">
        <f t="shared" si="68"/>
        <v>10604.109501127561</v>
      </c>
      <c r="II30">
        <f t="shared" si="68"/>
        <v>10720.346996822276</v>
      </c>
      <c r="IJ30">
        <f t="shared" si="68"/>
        <v>10837.288224694001</v>
      </c>
      <c r="IK30">
        <f t="shared" si="68"/>
        <v>10954.933184742731</v>
      </c>
      <c r="IL30">
        <f t="shared" si="68"/>
        <v>11073.281876968469</v>
      </c>
      <c r="IM30">
        <f t="shared" si="68"/>
        <v>11192.334301371213</v>
      </c>
      <c r="IN30">
        <f t="shared" si="68"/>
        <v>11312.090457950966</v>
      </c>
      <c r="IO30">
        <f t="shared" si="68"/>
        <v>11432.550346707723</v>
      </c>
      <c r="IP30">
        <f t="shared" si="68"/>
        <v>11553.71396764149</v>
      </c>
      <c r="IQ30">
        <f t="shared" si="68"/>
        <v>11675.581320752261</v>
      </c>
      <c r="IR30">
        <f t="shared" si="68"/>
        <v>11798.152406040041</v>
      </c>
      <c r="IS30">
        <f t="shared" si="68"/>
        <v>11921.427223504827</v>
      </c>
    </row>
    <row r="31" spans="1:253" ht="16.7" customHeight="1">
      <c r="B31" s="18" t="s">
        <v>121</v>
      </c>
      <c r="C31">
        <f t="shared" ref="C31:BN31" si="69">C29*LCC</f>
        <v>3.2920543509131419</v>
      </c>
      <c r="D31">
        <f t="shared" si="69"/>
        <v>6.6606722133872509</v>
      </c>
      <c r="E31">
        <f t="shared" si="69"/>
        <v>10.080909077084698</v>
      </c>
      <c r="F31">
        <f t="shared" si="69"/>
        <v>13.562532524114957</v>
      </c>
      <c r="G31">
        <f t="shared" si="69"/>
        <v>17.112888170065684</v>
      </c>
      <c r="H31">
        <f t="shared" si="69"/>
        <v>20.681906296283916</v>
      </c>
      <c r="I31">
        <f t="shared" si="69"/>
        <v>24.284375860432696</v>
      </c>
      <c r="J31">
        <f t="shared" si="69"/>
        <v>27.926012324089271</v>
      </c>
      <c r="K31">
        <f t="shared" si="69"/>
        <v>31.592256407915329</v>
      </c>
      <c r="L31">
        <f t="shared" si="69"/>
        <v>35.318068408402091</v>
      </c>
      <c r="M31">
        <f t="shared" si="69"/>
        <v>38.955498495441525</v>
      </c>
      <c r="N31">
        <f t="shared" si="69"/>
        <v>42.532509130698926</v>
      </c>
      <c r="O31">
        <f t="shared" si="69"/>
        <v>46.10055317724575</v>
      </c>
      <c r="P31">
        <f t="shared" si="69"/>
        <v>49.685766053296021</v>
      </c>
      <c r="Q31">
        <f t="shared" si="69"/>
        <v>53.28151532490719</v>
      </c>
      <c r="R31">
        <f t="shared" si="69"/>
        <v>56.868347534636193</v>
      </c>
      <c r="S31">
        <f t="shared" si="69"/>
        <v>60.488370315496944</v>
      </c>
      <c r="T31">
        <f t="shared" si="69"/>
        <v>64.148728763438399</v>
      </c>
      <c r="U31">
        <f t="shared" si="69"/>
        <v>67.803588499938812</v>
      </c>
      <c r="V31">
        <f t="shared" si="69"/>
        <v>71.478186629283243</v>
      </c>
      <c r="W31">
        <f t="shared" si="69"/>
        <v>75.344365491805434</v>
      </c>
      <c r="X31">
        <f t="shared" si="69"/>
        <v>79.328200581456898</v>
      </c>
      <c r="Y31">
        <f t="shared" si="69"/>
        <v>83.416997635000868</v>
      </c>
      <c r="Z31">
        <f t="shared" si="69"/>
        <v>87.606648298969262</v>
      </c>
      <c r="AA31">
        <f t="shared" si="69"/>
        <v>91.820057132421994</v>
      </c>
      <c r="AB31">
        <f t="shared" si="69"/>
        <v>96.113267887166202</v>
      </c>
      <c r="AC31">
        <f t="shared" si="69"/>
        <v>100.45451915022235</v>
      </c>
      <c r="AD31">
        <f t="shared" si="69"/>
        <v>104.86899711722978</v>
      </c>
      <c r="AE31">
        <f t="shared" si="69"/>
        <v>109.34843481277061</v>
      </c>
      <c r="AF31">
        <f t="shared" si="69"/>
        <v>113.90889610438205</v>
      </c>
      <c r="AG31">
        <f t="shared" si="69"/>
        <v>118.60023034599669</v>
      </c>
      <c r="AH31">
        <f t="shared" si="69"/>
        <v>123.30324633792068</v>
      </c>
      <c r="AI31">
        <f t="shared" si="69"/>
        <v>128.11278071179322</v>
      </c>
      <c r="AJ31">
        <f t="shared" si="69"/>
        <v>133.04073945485504</v>
      </c>
      <c r="AK31">
        <f t="shared" si="69"/>
        <v>137.99373457177751</v>
      </c>
      <c r="AL31">
        <f t="shared" si="69"/>
        <v>142.95848515934992</v>
      </c>
      <c r="AM31">
        <f t="shared" si="69"/>
        <v>147.9845108246293</v>
      </c>
      <c r="AN31">
        <f t="shared" si="69"/>
        <v>153.11133687304491</v>
      </c>
      <c r="AO31">
        <f t="shared" si="69"/>
        <v>158.3565282394313</v>
      </c>
      <c r="AP31">
        <f t="shared" si="69"/>
        <v>163.60677857148457</v>
      </c>
      <c r="AQ31">
        <f t="shared" si="69"/>
        <v>169.17377581419578</v>
      </c>
      <c r="AR31">
        <f t="shared" si="69"/>
        <v>174.88940201506219</v>
      </c>
      <c r="AS31">
        <f t="shared" si="69"/>
        <v>180.65914053072368</v>
      </c>
      <c r="AT31">
        <f t="shared" si="69"/>
        <v>186.48431599305476</v>
      </c>
      <c r="AU31">
        <f t="shared" si="69"/>
        <v>192.39304950727063</v>
      </c>
      <c r="AV31">
        <f t="shared" si="69"/>
        <v>198.4195184884185</v>
      </c>
      <c r="AW31">
        <f t="shared" si="69"/>
        <v>204.53262770776368</v>
      </c>
      <c r="AX31">
        <f t="shared" si="69"/>
        <v>210.73277529261841</v>
      </c>
      <c r="AY31">
        <f t="shared" si="69"/>
        <v>217.04556367788922</v>
      </c>
      <c r="AZ31">
        <f t="shared" si="69"/>
        <v>223.55422903011052</v>
      </c>
      <c r="BA31">
        <f t="shared" si="69"/>
        <v>230.22443448657691</v>
      </c>
      <c r="BB31">
        <f t="shared" si="69"/>
        <v>236.99553679576002</v>
      </c>
      <c r="BC31">
        <f t="shared" si="69"/>
        <v>243.87586889338255</v>
      </c>
      <c r="BD31">
        <f t="shared" si="69"/>
        <v>250.93932489332036</v>
      </c>
      <c r="BE31">
        <f t="shared" si="69"/>
        <v>258.1062981320855</v>
      </c>
      <c r="BF31">
        <f t="shared" si="69"/>
        <v>265.42354680719626</v>
      </c>
      <c r="BG31">
        <f t="shared" si="69"/>
        <v>272.87402009790367</v>
      </c>
      <c r="BH31">
        <f t="shared" si="69"/>
        <v>280.67682992373824</v>
      </c>
      <c r="BI31">
        <f t="shared" si="69"/>
        <v>288.4254834742527</v>
      </c>
      <c r="BJ31">
        <f t="shared" si="69"/>
        <v>296.32094829991667</v>
      </c>
      <c r="BK31">
        <f t="shared" si="69"/>
        <v>304.2729561974412</v>
      </c>
      <c r="BL31">
        <f t="shared" si="69"/>
        <v>312.25465488212114</v>
      </c>
      <c r="BM31">
        <f t="shared" si="69"/>
        <v>320.33623835938926</v>
      </c>
      <c r="BN31">
        <f t="shared" si="69"/>
        <v>328.65868130350566</v>
      </c>
      <c r="BO31">
        <f t="shared" ref="BO31:DZ31" si="70">BO29*LCC</f>
        <v>336.70994201130219</v>
      </c>
      <c r="BP31">
        <f t="shared" si="70"/>
        <v>344.70298237091743</v>
      </c>
      <c r="BQ31">
        <f t="shared" si="70"/>
        <v>352.89496762063129</v>
      </c>
      <c r="BR31">
        <f t="shared" si="70"/>
        <v>361.22781789701617</v>
      </c>
      <c r="BS31">
        <f t="shared" si="70"/>
        <v>369.54447195587608</v>
      </c>
      <c r="BT31">
        <f t="shared" si="70"/>
        <v>377.4464950891844</v>
      </c>
      <c r="BU31">
        <f t="shared" si="70"/>
        <v>385.94126538368221</v>
      </c>
      <c r="BV31">
        <f t="shared" si="70"/>
        <v>394.1659125384233</v>
      </c>
      <c r="BW31">
        <f t="shared" si="70"/>
        <v>402.59976701208529</v>
      </c>
      <c r="BX31">
        <f t="shared" si="70"/>
        <v>411.43652359332737</v>
      </c>
      <c r="BY31">
        <f t="shared" si="70"/>
        <v>420.32334370236879</v>
      </c>
      <c r="BZ31">
        <f t="shared" si="70"/>
        <v>429.31698040825779</v>
      </c>
      <c r="CA31">
        <f t="shared" si="70"/>
        <v>438.25676664981705</v>
      </c>
      <c r="CB31">
        <f t="shared" si="70"/>
        <v>447.52550549528735</v>
      </c>
      <c r="CC31">
        <f t="shared" si="70"/>
        <v>456.80414562344458</v>
      </c>
      <c r="CD31">
        <f t="shared" si="70"/>
        <v>466.37113132919063</v>
      </c>
      <c r="CE31">
        <f t="shared" si="70"/>
        <v>475.74111994506461</v>
      </c>
      <c r="CF31">
        <f t="shared" si="70"/>
        <v>484.83020639568701</v>
      </c>
      <c r="CG31">
        <f t="shared" si="70"/>
        <v>493.69145780333798</v>
      </c>
      <c r="CH31">
        <f t="shared" si="70"/>
        <v>502.73696237807889</v>
      </c>
      <c r="CI31">
        <f t="shared" si="70"/>
        <v>512.10325839572556</v>
      </c>
      <c r="CJ31">
        <f t="shared" si="70"/>
        <v>521.65461767667978</v>
      </c>
      <c r="CK31">
        <f t="shared" si="70"/>
        <v>531.57906816144737</v>
      </c>
      <c r="CL31">
        <f t="shared" si="70"/>
        <v>541.77027154931432</v>
      </c>
      <c r="CM31">
        <f t="shared" si="70"/>
        <v>551.78311782815683</v>
      </c>
      <c r="CN31">
        <f t="shared" si="70"/>
        <v>562.03782218272693</v>
      </c>
      <c r="CO31">
        <f t="shared" si="70"/>
        <v>572.77340470155571</v>
      </c>
      <c r="CP31">
        <f t="shared" si="70"/>
        <v>583.78374009589754</v>
      </c>
      <c r="CQ31">
        <f t="shared" si="70"/>
        <v>594.87117380411019</v>
      </c>
      <c r="CR31">
        <f t="shared" si="70"/>
        <v>606.10573822927029</v>
      </c>
      <c r="CS31">
        <f t="shared" si="70"/>
        <v>617.48717975716761</v>
      </c>
      <c r="CT31">
        <f t="shared" si="70"/>
        <v>628.20053158447479</v>
      </c>
      <c r="CU31">
        <f t="shared" si="70"/>
        <v>639.33996530854847</v>
      </c>
      <c r="CV31">
        <f t="shared" si="70"/>
        <v>650.97766167575094</v>
      </c>
      <c r="CW31">
        <f t="shared" si="70"/>
        <v>662.86498735740201</v>
      </c>
      <c r="CX31">
        <f t="shared" si="70"/>
        <v>674.59565138986227</v>
      </c>
      <c r="CY31">
        <f t="shared" si="70"/>
        <v>687.49148710078805</v>
      </c>
      <c r="CZ31">
        <f t="shared" si="70"/>
        <v>700.90604123723847</v>
      </c>
      <c r="DA31">
        <f t="shared" si="70"/>
        <v>714.57818161343096</v>
      </c>
      <c r="DB31">
        <f t="shared" si="70"/>
        <v>728.56954179106265</v>
      </c>
      <c r="DC31">
        <f t="shared" si="70"/>
        <v>742.89325634123952</v>
      </c>
      <c r="DD31">
        <f t="shared" si="70"/>
        <v>758.05794260539346</v>
      </c>
      <c r="DE31">
        <f t="shared" si="70"/>
        <v>773.87402220503031</v>
      </c>
      <c r="DF31">
        <f t="shared" si="70"/>
        <v>790.14640120297429</v>
      </c>
      <c r="DG31">
        <f t="shared" si="70"/>
        <v>806.87700415057179</v>
      </c>
      <c r="DH31">
        <f t="shared" si="70"/>
        <v>824.43901491926772</v>
      </c>
      <c r="DI31">
        <f t="shared" si="70"/>
        <v>841.80249118197435</v>
      </c>
      <c r="DJ31">
        <f t="shared" si="70"/>
        <v>859.04723335325582</v>
      </c>
      <c r="DK31">
        <f t="shared" si="70"/>
        <v>876.28025092227972</v>
      </c>
      <c r="DL31">
        <f t="shared" si="70"/>
        <v>893.8987667745721</v>
      </c>
      <c r="DM31">
        <f t="shared" si="70"/>
        <v>911.95152424036428</v>
      </c>
      <c r="DN31">
        <f t="shared" si="70"/>
        <v>930.12927714723401</v>
      </c>
      <c r="DO31">
        <f t="shared" si="70"/>
        <v>948.80292975850875</v>
      </c>
      <c r="DP31">
        <f t="shared" si="70"/>
        <v>967.96615030650412</v>
      </c>
      <c r="DQ31">
        <f t="shared" si="70"/>
        <v>987.80677467474197</v>
      </c>
      <c r="DR31">
        <f t="shared" si="70"/>
        <v>1008.2360043982328</v>
      </c>
      <c r="DS31">
        <f t="shared" si="70"/>
        <v>1029.8439520279255</v>
      </c>
      <c r="DT31">
        <f t="shared" si="70"/>
        <v>1051.6822425817941</v>
      </c>
      <c r="DU31">
        <f t="shared" si="70"/>
        <v>1074.2132898043023</v>
      </c>
      <c r="DV31">
        <f t="shared" si="70"/>
        <v>1097.4635589308016</v>
      </c>
      <c r="DW31">
        <f t="shared" si="70"/>
        <v>1120.6196134932441</v>
      </c>
      <c r="DX31">
        <f t="shared" si="70"/>
        <v>1144.0042169595013</v>
      </c>
      <c r="DY31">
        <f t="shared" si="70"/>
        <v>1168.2288641362529</v>
      </c>
      <c r="DZ31">
        <f t="shared" si="70"/>
        <v>1192.9511447686791</v>
      </c>
      <c r="EA31">
        <f t="shared" ref="EA31:GL31" si="71">EA29*LCC</f>
        <v>1218.0737836846185</v>
      </c>
      <c r="EB31">
        <f t="shared" si="71"/>
        <v>1243.6231959212032</v>
      </c>
      <c r="EC31">
        <f t="shared" si="71"/>
        <v>1269.2082692698309</v>
      </c>
      <c r="ED31">
        <f t="shared" si="71"/>
        <v>1294.4881863128196</v>
      </c>
      <c r="EE31">
        <f t="shared" si="71"/>
        <v>1319.8003881496363</v>
      </c>
      <c r="EF31">
        <f t="shared" si="71"/>
        <v>1345.6374017576352</v>
      </c>
      <c r="EG31">
        <f t="shared" si="71"/>
        <v>1372.7104789999598</v>
      </c>
      <c r="EH31">
        <f t="shared" si="71"/>
        <v>1400.0215835536737</v>
      </c>
      <c r="EI31">
        <f t="shared" si="71"/>
        <v>1427.7793345363482</v>
      </c>
      <c r="EJ31">
        <f t="shared" si="71"/>
        <v>1455.8932979422382</v>
      </c>
      <c r="EK31">
        <f t="shared" si="71"/>
        <v>1484.569330971929</v>
      </c>
      <c r="EL31">
        <f t="shared" si="71"/>
        <v>1513.5745216141243</v>
      </c>
      <c r="EM31">
        <f t="shared" si="71"/>
        <v>1542.8631585735266</v>
      </c>
      <c r="EN31">
        <f t="shared" si="71"/>
        <v>1572.3199078879009</v>
      </c>
      <c r="EO31">
        <f t="shared" si="71"/>
        <v>1601.4737363178292</v>
      </c>
      <c r="EP31">
        <f t="shared" si="71"/>
        <v>1630.7361117233038</v>
      </c>
      <c r="EQ31">
        <f t="shared" si="71"/>
        <v>1660.7531955830402</v>
      </c>
      <c r="ER31">
        <f t="shared" si="71"/>
        <v>1691.1651929759837</v>
      </c>
      <c r="ES31">
        <f t="shared" si="71"/>
        <v>1722.4872506033098</v>
      </c>
      <c r="ET31">
        <f t="shared" si="71"/>
        <v>1755.0419849293946</v>
      </c>
      <c r="EU31">
        <f t="shared" si="71"/>
        <v>1786.4474089966136</v>
      </c>
      <c r="EV31">
        <f t="shared" si="71"/>
        <v>1818.1423268222591</v>
      </c>
      <c r="EW31">
        <f t="shared" si="71"/>
        <v>1849.9704501132321</v>
      </c>
      <c r="EX31">
        <f t="shared" si="71"/>
        <v>1881.6768997112708</v>
      </c>
      <c r="EY31">
        <f t="shared" si="71"/>
        <v>1914.1117785661017</v>
      </c>
      <c r="EZ31">
        <f t="shared" si="71"/>
        <v>1948.1552353308532</v>
      </c>
      <c r="FA31">
        <f t="shared" si="71"/>
        <v>1982.7668759094247</v>
      </c>
      <c r="FB31">
        <f t="shared" si="71"/>
        <v>2017.8572627658664</v>
      </c>
      <c r="FC31">
        <f t="shared" si="71"/>
        <v>2054.1349947522722</v>
      </c>
      <c r="FD31">
        <f t="shared" si="71"/>
        <v>2090.6568282688754</v>
      </c>
      <c r="FE31">
        <f t="shared" si="71"/>
        <v>2127.8013952163151</v>
      </c>
      <c r="FF31">
        <f t="shared" si="71"/>
        <v>2164.877917657026</v>
      </c>
      <c r="FG31">
        <f t="shared" si="71"/>
        <v>2203.4622893072669</v>
      </c>
      <c r="FH31">
        <f t="shared" si="71"/>
        <v>2243.2315573043275</v>
      </c>
      <c r="FI31">
        <f t="shared" si="71"/>
        <v>2283.5972672779576</v>
      </c>
      <c r="FJ31">
        <f t="shared" si="71"/>
        <v>2323.7715727664677</v>
      </c>
      <c r="FK31">
        <f t="shared" si="71"/>
        <v>2364.4950999449734</v>
      </c>
      <c r="FL31">
        <f t="shared" si="71"/>
        <v>2405.5273863809753</v>
      </c>
      <c r="FM31">
        <f t="shared" si="71"/>
        <v>2445.7721330094205</v>
      </c>
      <c r="FN31">
        <f t="shared" si="71"/>
        <v>2486.5626243790002</v>
      </c>
      <c r="FO31">
        <f t="shared" si="71"/>
        <v>2527.7985592158457</v>
      </c>
      <c r="FP31">
        <f t="shared" si="71"/>
        <v>2569.5302632261105</v>
      </c>
      <c r="FQ31">
        <f t="shared" si="71"/>
        <v>2609.703079943155</v>
      </c>
      <c r="FR31">
        <f t="shared" si="71"/>
        <v>2651.4281371001757</v>
      </c>
      <c r="FS31">
        <f t="shared" si="71"/>
        <v>2693.4690781488166</v>
      </c>
      <c r="FT31">
        <f t="shared" si="71"/>
        <v>2735.5764066945189</v>
      </c>
      <c r="FU31">
        <f t="shared" si="71"/>
        <v>2778.1126450689262</v>
      </c>
      <c r="FV31">
        <f t="shared" si="71"/>
        <v>2821.0777932720389</v>
      </c>
      <c r="FW31">
        <f t="shared" si="71"/>
        <v>2864.4718513038565</v>
      </c>
      <c r="FX31">
        <f t="shared" si="71"/>
        <v>2908.2948191643795</v>
      </c>
      <c r="FY31">
        <f t="shared" si="71"/>
        <v>2952.546696853608</v>
      </c>
      <c r="FZ31">
        <f t="shared" si="71"/>
        <v>2997.2274843715409</v>
      </c>
      <c r="GA31">
        <f t="shared" si="71"/>
        <v>3042.3371817181796</v>
      </c>
      <c r="GB31">
        <f t="shared" si="71"/>
        <v>3087.8757888935233</v>
      </c>
      <c r="GC31">
        <f t="shared" si="71"/>
        <v>3133.8433058975725</v>
      </c>
      <c r="GD31">
        <f t="shared" si="71"/>
        <v>3180.2397327303265</v>
      </c>
      <c r="GE31">
        <f t="shared" si="71"/>
        <v>3227.0650693917855</v>
      </c>
      <c r="GF31">
        <f t="shared" si="71"/>
        <v>3274.3193158819499</v>
      </c>
      <c r="GG31">
        <f t="shared" si="71"/>
        <v>3322.0024722008197</v>
      </c>
      <c r="GH31">
        <f t="shared" si="71"/>
        <v>3370.1145383483949</v>
      </c>
      <c r="GI31">
        <f t="shared" si="71"/>
        <v>3418.6555143246751</v>
      </c>
      <c r="GJ31">
        <f t="shared" si="71"/>
        <v>3467.6254001296602</v>
      </c>
      <c r="GK31">
        <f t="shared" si="71"/>
        <v>3517.0241957633507</v>
      </c>
      <c r="GL31">
        <f t="shared" si="71"/>
        <v>3566.8519012257461</v>
      </c>
      <c r="GM31">
        <f t="shared" ref="GM31:IS31" si="72">GM29*LCC</f>
        <v>3617.1085165168465</v>
      </c>
      <c r="GN31">
        <f t="shared" si="72"/>
        <v>3667.7940416366528</v>
      </c>
      <c r="GO31">
        <f t="shared" si="72"/>
        <v>3718.908476585164</v>
      </c>
      <c r="GP31">
        <f t="shared" si="72"/>
        <v>3770.4518213623805</v>
      </c>
      <c r="GQ31">
        <f t="shared" si="72"/>
        <v>3822.4240759683021</v>
      </c>
      <c r="GR31">
        <f t="shared" si="72"/>
        <v>3874.825240402929</v>
      </c>
      <c r="GS31">
        <f t="shared" si="72"/>
        <v>3927.6553146662609</v>
      </c>
      <c r="GT31">
        <f t="shared" si="72"/>
        <v>3980.9142987582977</v>
      </c>
      <c r="GU31">
        <f t="shared" si="72"/>
        <v>4034.6021926790404</v>
      </c>
      <c r="GV31">
        <f t="shared" si="72"/>
        <v>4088.718996428488</v>
      </c>
      <c r="GW31">
        <f t="shared" si="72"/>
        <v>4143.2647100066406</v>
      </c>
      <c r="GX31">
        <f t="shared" si="72"/>
        <v>4198.2393334134986</v>
      </c>
      <c r="GY31">
        <f t="shared" si="72"/>
        <v>4253.6428666490619</v>
      </c>
      <c r="GZ31">
        <f t="shared" si="72"/>
        <v>4309.4753097133298</v>
      </c>
      <c r="HA31">
        <f t="shared" si="72"/>
        <v>4365.7366626063031</v>
      </c>
      <c r="HB31">
        <f t="shared" si="72"/>
        <v>4422.4269253279817</v>
      </c>
      <c r="HC31">
        <f t="shared" si="72"/>
        <v>4479.5460978783658</v>
      </c>
      <c r="HD31">
        <f t="shared" si="72"/>
        <v>4537.0941802574553</v>
      </c>
      <c r="HE31">
        <f t="shared" si="72"/>
        <v>4595.0711724652492</v>
      </c>
      <c r="HF31">
        <f t="shared" si="72"/>
        <v>4653.4770745017486</v>
      </c>
      <c r="HG31">
        <f t="shared" si="72"/>
        <v>4712.3118863669533</v>
      </c>
      <c r="HH31">
        <f t="shared" si="72"/>
        <v>4771.5756080608626</v>
      </c>
      <c r="HI31">
        <f t="shared" si="72"/>
        <v>4831.2682395834772</v>
      </c>
      <c r="HJ31">
        <f t="shared" si="72"/>
        <v>4891.3897809347982</v>
      </c>
      <c r="HK31">
        <f t="shared" si="72"/>
        <v>4951.9402321148236</v>
      </c>
      <c r="HL31">
        <f t="shared" si="72"/>
        <v>5012.9195931235545</v>
      </c>
      <c r="HM31">
        <f t="shared" si="72"/>
        <v>5074.3278639609898</v>
      </c>
      <c r="HN31">
        <f t="shared" si="72"/>
        <v>5136.1650446271306</v>
      </c>
      <c r="HO31">
        <f t="shared" si="72"/>
        <v>5198.4311351219767</v>
      </c>
      <c r="HP31">
        <f t="shared" si="72"/>
        <v>5261.1261354455282</v>
      </c>
      <c r="HQ31">
        <f t="shared" si="72"/>
        <v>5324.2500455977852</v>
      </c>
      <c r="HR31">
        <f t="shared" si="72"/>
        <v>5387.8028655787466</v>
      </c>
      <c r="HS31">
        <f t="shared" si="72"/>
        <v>5451.7845953884134</v>
      </c>
      <c r="HT31">
        <f t="shared" si="72"/>
        <v>5516.1952350267857</v>
      </c>
      <c r="HU31">
        <f t="shared" si="72"/>
        <v>5581.0347844938633</v>
      </c>
      <c r="HV31">
        <f t="shared" si="72"/>
        <v>5646.3032437896454</v>
      </c>
      <c r="HW31">
        <f t="shared" si="72"/>
        <v>5712.0006129141329</v>
      </c>
      <c r="HX31">
        <f t="shared" si="72"/>
        <v>5778.1268918673259</v>
      </c>
      <c r="HY31">
        <f t="shared" si="72"/>
        <v>5844.6820806492242</v>
      </c>
      <c r="HZ31">
        <f t="shared" si="72"/>
        <v>5911.666179259827</v>
      </c>
      <c r="IA31">
        <f t="shared" si="72"/>
        <v>5979.0791876991361</v>
      </c>
      <c r="IB31">
        <f t="shared" si="72"/>
        <v>6046.9211059671497</v>
      </c>
      <c r="IC31">
        <f t="shared" si="72"/>
        <v>6115.1919340638678</v>
      </c>
      <c r="ID31">
        <f t="shared" si="72"/>
        <v>6183.8916719892923</v>
      </c>
      <c r="IE31">
        <f t="shared" si="72"/>
        <v>6253.0203197434203</v>
      </c>
      <c r="IF31">
        <f t="shared" si="72"/>
        <v>6322.5778773262546</v>
      </c>
      <c r="IG31">
        <f t="shared" si="72"/>
        <v>6392.5643447377943</v>
      </c>
      <c r="IH31">
        <f t="shared" si="72"/>
        <v>6462.9797219780394</v>
      </c>
      <c r="II31">
        <f t="shared" si="72"/>
        <v>6533.824009046989</v>
      </c>
      <c r="IJ31">
        <f t="shared" si="72"/>
        <v>6605.097205944644</v>
      </c>
      <c r="IK31">
        <f t="shared" si="72"/>
        <v>6676.7993126710053</v>
      </c>
      <c r="IL31">
        <f t="shared" si="72"/>
        <v>6748.9303292260711</v>
      </c>
      <c r="IM31">
        <f t="shared" si="72"/>
        <v>6821.4902556098423</v>
      </c>
      <c r="IN31">
        <f t="shared" si="72"/>
        <v>6894.479091822318</v>
      </c>
      <c r="IO31">
        <f t="shared" si="72"/>
        <v>6967.8968378635</v>
      </c>
      <c r="IP31">
        <f t="shared" si="72"/>
        <v>7041.7434937333855</v>
      </c>
      <c r="IQ31">
        <f t="shared" si="72"/>
        <v>7116.0190594319774</v>
      </c>
      <c r="IR31">
        <f t="shared" si="72"/>
        <v>7190.7235349592738</v>
      </c>
      <c r="IS31">
        <f t="shared" si="72"/>
        <v>7265.8569203152756</v>
      </c>
    </row>
    <row r="32" spans="1:253" s="2" customFormat="1" ht="16.7" customHeight="1">
      <c r="A32" s="24"/>
      <c r="B32" s="18" t="s">
        <v>122</v>
      </c>
      <c r="C32">
        <f>SUM($C$7:C7)</f>
        <v>2.8393687000000001</v>
      </c>
      <c r="D32">
        <f>SUM($C$7:D7)</f>
        <v>5.769622</v>
      </c>
      <c r="E32">
        <f>SUM($C$7:E7)</f>
        <v>8.7568716999999996</v>
      </c>
      <c r="F32">
        <f>SUM($C$7:F7)</f>
        <v>11.8128607</v>
      </c>
      <c r="G32">
        <f>SUM($C$7:G7)</f>
        <v>14.9421289</v>
      </c>
      <c r="H32">
        <f>SUM($C$7:H7)</f>
        <v>18.0867395</v>
      </c>
      <c r="I32">
        <f>SUM($C$7:I7)</f>
        <v>21.2636535</v>
      </c>
      <c r="J32">
        <f>SUM($C$7:J7)</f>
        <v>24.483161200000001</v>
      </c>
      <c r="K32">
        <f>SUM($C$7:K7)</f>
        <v>27.727070600000001</v>
      </c>
      <c r="L32">
        <f>SUM($C$7:L7)</f>
        <v>31.0370636</v>
      </c>
      <c r="M32">
        <f>SUM($C$7:M7)</f>
        <v>34.222236299999999</v>
      </c>
      <c r="N32">
        <f>SUM($C$7:N7)</f>
        <v>37.321134299999997</v>
      </c>
      <c r="O32">
        <f>SUM($C$7:O7)</f>
        <v>40.401580499999994</v>
      </c>
      <c r="P32">
        <f>SUM($C$7:P7)</f>
        <v>43.492349899999994</v>
      </c>
      <c r="Q32">
        <f>SUM($C$7:Q7)</f>
        <v>46.585608899999997</v>
      </c>
      <c r="R32">
        <f>SUM($C$7:R7)</f>
        <v>49.657195699999995</v>
      </c>
      <c r="S32">
        <f>SUM($C$7:S7)</f>
        <v>52.760597199999992</v>
      </c>
      <c r="T32">
        <f>SUM($C$7:T7)</f>
        <v>55.90722499999999</v>
      </c>
      <c r="U32">
        <f>SUM($C$7:U7)</f>
        <v>59.039486999999987</v>
      </c>
      <c r="V32">
        <f>SUM($C$7:V7)</f>
        <v>62.186366199999988</v>
      </c>
      <c r="W32">
        <f>SUM($C$7:W7)</f>
        <v>65.57103819999999</v>
      </c>
      <c r="X32">
        <f>SUM($C$7:X7)</f>
        <v>69.090502199999989</v>
      </c>
      <c r="Y32">
        <f>SUM($C$7:Y7)</f>
        <v>72.720253799999995</v>
      </c>
      <c r="Z32">
        <f>SUM($C$7:Z7)</f>
        <v>76.456064099999992</v>
      </c>
      <c r="AA32">
        <f>SUM($C$7:AA7)</f>
        <v>80.208012099999991</v>
      </c>
      <c r="AB32">
        <f>SUM($C$7:AB7)</f>
        <v>84.035521899999992</v>
      </c>
      <c r="AC32">
        <f>SUM($C$7:AC7)</f>
        <v>87.903061599999987</v>
      </c>
      <c r="AD32">
        <f>SUM($C$7:AD7)</f>
        <v>91.842630599999993</v>
      </c>
      <c r="AE32">
        <f>SUM($C$7:AE7)</f>
        <v>95.846196399999997</v>
      </c>
      <c r="AF32">
        <f>SUM($C$7:AF7)</f>
        <v>99.930916999999994</v>
      </c>
      <c r="AG32">
        <f>SUM($C$7:AG7)</f>
        <v>104.15716239999999</v>
      </c>
      <c r="AH32">
        <f>SUM($C$7:AH7)</f>
        <v>108.37810519999999</v>
      </c>
      <c r="AI32">
        <f>SUM($C$7:AI7)</f>
        <v>112.71523819999999</v>
      </c>
      <c r="AJ32">
        <f>SUM($C$7:AJ7)</f>
        <v>117.18244519999999</v>
      </c>
      <c r="AK32">
        <f>SUM($C$7:AK7)</f>
        <v>121.66799579999999</v>
      </c>
      <c r="AL32">
        <f>SUM($C$7:AL7)</f>
        <v>126.15515709999998</v>
      </c>
      <c r="AM32">
        <f>SUM($C$7:AM7)</f>
        <v>130.70619309999998</v>
      </c>
      <c r="AN32">
        <f>SUM($C$7:AN7)</f>
        <v>135.36630909999997</v>
      </c>
      <c r="AO32">
        <f>SUM($C$7:AO7)</f>
        <v>140.15128339999995</v>
      </c>
      <c r="AP32">
        <f>SUM($C$7:AP7)</f>
        <v>144.92868539999995</v>
      </c>
      <c r="AQ32">
        <f>SUM($C$7:AQ7)</f>
        <v>150.07558999999995</v>
      </c>
      <c r="AR32">
        <f>SUM($C$7:AR7)</f>
        <v>155.39076129999995</v>
      </c>
      <c r="AS32">
        <f>SUM($C$7:AS7)</f>
        <v>160.75913759999995</v>
      </c>
      <c r="AT32">
        <f>SUM($C$7:AT7)</f>
        <v>166.18780499999994</v>
      </c>
      <c r="AU32">
        <f>SUM($C$7:AU7)</f>
        <v>171.70050749999993</v>
      </c>
      <c r="AV32">
        <f>SUM($C$7:AV7)</f>
        <v>177.33760289999992</v>
      </c>
      <c r="AW32">
        <f>SUM($C$7:AW7)</f>
        <v>183.06560989999991</v>
      </c>
      <c r="AX32">
        <f>SUM($C$7:AX7)</f>
        <v>188.88040389999992</v>
      </c>
      <c r="AY32">
        <f>SUM($C$7:AY7)</f>
        <v>194.81370719999993</v>
      </c>
      <c r="AZ32">
        <f>SUM($C$7:AZ7)</f>
        <v>200.96343289999993</v>
      </c>
      <c r="BA32">
        <f>SUM($C$7:BA7)</f>
        <v>207.29083029999993</v>
      </c>
      <c r="BB32">
        <f>SUM($C$7:BB7)</f>
        <v>213.72380129999993</v>
      </c>
      <c r="BC32">
        <f>SUM($C$7:BC7)</f>
        <v>220.27566969999992</v>
      </c>
      <c r="BD32">
        <f>SUM($C$7:BD7)</f>
        <v>227.02338769999992</v>
      </c>
      <c r="BE32">
        <f>SUM($C$7:BE7)</f>
        <v>233.88410729999993</v>
      </c>
      <c r="BF32">
        <f>SUM($C$7:BF7)</f>
        <v>240.90729579999993</v>
      </c>
      <c r="BG32">
        <f>SUM($C$7:BG7)</f>
        <v>248.06431179999993</v>
      </c>
      <c r="BH32">
        <f>SUM($C$7:BH7)</f>
        <v>255.61727439999993</v>
      </c>
      <c r="BI32">
        <f>SUM($C$7:BI7)</f>
        <v>263.09668539999996</v>
      </c>
      <c r="BJ32">
        <f>SUM($C$7:BJ7)</f>
        <v>270.73090489999993</v>
      </c>
      <c r="BK32">
        <f>SUM($C$7:BK7)</f>
        <v>278.40596719999991</v>
      </c>
      <c r="BL32">
        <f>SUM($C$7:BL7)</f>
        <v>286.09249819999991</v>
      </c>
      <c r="BM32">
        <f>SUM($C$7:BM7)</f>
        <v>293.87670859999992</v>
      </c>
      <c r="BN32">
        <f>SUM($C$7:BN7)</f>
        <v>301.92031619999989</v>
      </c>
      <c r="BO32">
        <f>SUM($C$7:BO7)</f>
        <v>309.63504159999991</v>
      </c>
      <c r="BP32">
        <f>SUM($C$7:BP7)</f>
        <v>317.25733959999991</v>
      </c>
      <c r="BQ32">
        <f>SUM($C$7:BQ7)</f>
        <v>325.0837345999999</v>
      </c>
      <c r="BR32">
        <f>SUM($C$7:BR7)</f>
        <v>333.05073759999988</v>
      </c>
      <c r="BS32">
        <f>SUM($C$7:BS7)</f>
        <v>340.9975285999999</v>
      </c>
      <c r="BT32">
        <f>SUM($C$7:BT7)</f>
        <v>348.43763609999991</v>
      </c>
      <c r="BU32">
        <f>SUM($C$7:BU7)</f>
        <v>356.56544459999992</v>
      </c>
      <c r="BV32">
        <f>SUM($C$7:BV7)</f>
        <v>364.38527029999995</v>
      </c>
      <c r="BW32">
        <f>SUM($C$7:BW7)</f>
        <v>372.41733169999992</v>
      </c>
      <c r="BX32">
        <f>SUM($C$7:BX7)</f>
        <v>380.87954229999991</v>
      </c>
      <c r="BY32">
        <f>SUM($C$7:BY7)</f>
        <v>389.37150469999989</v>
      </c>
      <c r="BZ32">
        <f>SUM($C$7:BZ7)</f>
        <v>397.97094269999991</v>
      </c>
      <c r="CA32">
        <f>SUM($C$7:CA7)</f>
        <v>406.48762029999989</v>
      </c>
      <c r="CB32">
        <f>SUM($C$7:CB7)</f>
        <v>415.34668729999987</v>
      </c>
      <c r="CC32">
        <f>SUM($C$7:CC7)</f>
        <v>424.19696129999988</v>
      </c>
      <c r="CD32">
        <f>SUM($C$7:CD7)</f>
        <v>433.3538142999999</v>
      </c>
      <c r="CE32">
        <f>SUM($C$7:CE7)</f>
        <v>442.25279729999988</v>
      </c>
      <c r="CF32">
        <f>SUM($C$7:CF7)</f>
        <v>450.80365759999989</v>
      </c>
      <c r="CG32">
        <f>SUM($C$7:CG7)</f>
        <v>459.06404959999992</v>
      </c>
      <c r="CH32">
        <f>SUM($C$7:CH7)</f>
        <v>467.5137595999999</v>
      </c>
      <c r="CI32">
        <f>SUM($C$7:CI7)</f>
        <v>476.30532659999989</v>
      </c>
      <c r="CJ32">
        <f>SUM($C$7:CJ7)</f>
        <v>485.28050759999991</v>
      </c>
      <c r="CK32">
        <f>SUM($C$7:CK7)</f>
        <v>494.65107759999989</v>
      </c>
      <c r="CL32">
        <f>SUM($C$7:CL7)</f>
        <v>504.29655559999992</v>
      </c>
      <c r="CM32">
        <f>SUM($C$7:CM7)</f>
        <v>513.70198759999994</v>
      </c>
      <c r="CN32">
        <f>SUM($C$7:CN7)</f>
        <v>523.35482059999993</v>
      </c>
      <c r="CO32">
        <f>SUM($C$7:CO7)</f>
        <v>533.55192659999989</v>
      </c>
      <c r="CP32">
        <f>SUM($C$7:CP7)</f>
        <v>544.03078259999984</v>
      </c>
      <c r="CQ32">
        <f>SUM($C$7:CQ7)</f>
        <v>554.53343559999985</v>
      </c>
      <c r="CR32">
        <f>SUM($C$7:CR7)</f>
        <v>565.10638859999983</v>
      </c>
      <c r="CS32">
        <f>SUM($C$7:CS7)</f>
        <v>575.75610259999985</v>
      </c>
      <c r="CT32">
        <f>SUM($C$7:CT7)</f>
        <v>585.51027259999989</v>
      </c>
      <c r="CU32">
        <f>SUM($C$7:CU7)</f>
        <v>595.63776359999986</v>
      </c>
      <c r="CV32">
        <f>SUM($C$7:CV7)</f>
        <v>606.21848859999989</v>
      </c>
      <c r="CW32">
        <f>SUM($C$7:CW7)</f>
        <v>617.00293959999988</v>
      </c>
      <c r="CX32">
        <f>SUM($C$7:CX7)</f>
        <v>627.49155359999986</v>
      </c>
      <c r="CY32">
        <f>SUM($C$7:CY7)</f>
        <v>639.3508685999999</v>
      </c>
      <c r="CZ32">
        <f>SUM($C$7:CZ7)</f>
        <v>651.73199659999989</v>
      </c>
      <c r="DA32">
        <f>SUM($C$7:DA7)</f>
        <v>664.33742659999984</v>
      </c>
      <c r="DB32">
        <f>SUM($C$7:DB7)</f>
        <v>677.23277559999985</v>
      </c>
      <c r="DC32">
        <f>SUM($C$7:DC7)</f>
        <v>690.4216085999999</v>
      </c>
      <c r="DD32">
        <f>SUM($C$7:DD7)</f>
        <v>704.46117759999993</v>
      </c>
      <c r="DE32">
        <f>SUM($C$7:DE7)</f>
        <v>719.16792259999988</v>
      </c>
      <c r="DF32">
        <f>SUM($C$7:DF7)</f>
        <v>734.29243559999986</v>
      </c>
      <c r="DG32">
        <f>SUM($C$7:DG7)</f>
        <v>749.87310259999981</v>
      </c>
      <c r="DH32">
        <f>SUM($C$7:DH7)</f>
        <v>766.27685759999986</v>
      </c>
      <c r="DI32">
        <f>SUM($C$7:DI7)</f>
        <v>782.24666159999981</v>
      </c>
      <c r="DJ32">
        <f>SUM($C$7:DJ7)</f>
        <v>797.93636359999982</v>
      </c>
      <c r="DK32">
        <f>SUM($C$7:DK7)</f>
        <v>813.47439159999988</v>
      </c>
      <c r="DL32">
        <f>SUM($C$7:DL7)</f>
        <v>829.32178759999988</v>
      </c>
      <c r="DM32">
        <f>SUM($C$7:DM7)</f>
        <v>845.55694659999983</v>
      </c>
      <c r="DN32">
        <f>SUM($C$7:DN7)</f>
        <v>861.73837559999981</v>
      </c>
      <c r="DO32">
        <f>SUM($C$7:DO7)</f>
        <v>878.2737715999998</v>
      </c>
      <c r="DP32">
        <f>SUM($C$7:DP7)</f>
        <v>895.29594459999976</v>
      </c>
      <c r="DQ32">
        <f>SUM($C$7:DQ7)</f>
        <v>913.0268345999998</v>
      </c>
      <c r="DR32">
        <f>SUM($C$7:DR7)</f>
        <v>931.27412459999982</v>
      </c>
      <c r="DS32">
        <f>SUM($C$7:DS7)</f>
        <v>950.83838159999982</v>
      </c>
      <c r="DT32">
        <f>SUM($C$7:DT7)</f>
        <v>970.68888159999983</v>
      </c>
      <c r="DU32">
        <f>SUM($C$7:DU7)</f>
        <v>991.23223859999985</v>
      </c>
      <c r="DV32">
        <f>SUM($C$7:DV7)</f>
        <v>1012.4743095999999</v>
      </c>
      <c r="DW32">
        <f>SUM($C$7:DW7)</f>
        <v>1033.5491325999999</v>
      </c>
      <c r="DX32">
        <f>SUM($C$7:DX7)</f>
        <v>1054.7552036</v>
      </c>
      <c r="DY32">
        <f>SUM($C$7:DY7)</f>
        <v>1076.8835646</v>
      </c>
      <c r="DZ32">
        <f>SUM($C$7:DZ7)</f>
        <v>1099.5108416</v>
      </c>
      <c r="EA32">
        <f>SUM($C$7:EA7)</f>
        <v>1122.5669445999999</v>
      </c>
      <c r="EB32">
        <f>SUM($C$7:EB7)</f>
        <v>1145.9330946</v>
      </c>
      <c r="EC32">
        <f>SUM($C$7:EC7)</f>
        <v>1169.3673916</v>
      </c>
      <c r="ED32">
        <f>SUM($C$7:ED7)</f>
        <v>1192.6184275999999</v>
      </c>
      <c r="EE32">
        <f>SUM($C$7:EE7)</f>
        <v>1215.7801215999998</v>
      </c>
      <c r="EF32">
        <f>SUM($C$7:EF7)</f>
        <v>1239.5595235999997</v>
      </c>
      <c r="EG32">
        <f>SUM($C$7:EG7)</f>
        <v>1264.8012875999998</v>
      </c>
      <c r="EH32">
        <f>SUM($C$7:EH7)</f>
        <v>1290.2359315999997</v>
      </c>
      <c r="EI32">
        <f>SUM($C$7:EI7)</f>
        <v>1316.1338395999996</v>
      </c>
      <c r="EJ32">
        <f>SUM($C$7:EJ7)</f>
        <v>1342.3585475999996</v>
      </c>
      <c r="EK32">
        <f>SUM($C$7:EK7)</f>
        <v>1369.1789405999996</v>
      </c>
      <c r="EL32">
        <f>SUM($C$7:EL7)</f>
        <v>1396.2228405999995</v>
      </c>
      <c r="EM32">
        <f>SUM($C$7:EM7)</f>
        <v>1423.5814205999995</v>
      </c>
      <c r="EN32">
        <f>SUM($C$7:EN7)</f>
        <v>1451.2029405999995</v>
      </c>
      <c r="EO32">
        <f>SUM($C$7:EO7)</f>
        <v>1478.4286265999995</v>
      </c>
      <c r="EP32">
        <f>SUM($C$7:EP7)</f>
        <v>1505.7887185999994</v>
      </c>
      <c r="EQ32">
        <f>SUM($C$7:EQ7)</f>
        <v>1534.0050285999994</v>
      </c>
      <c r="ER32">
        <f>SUM($C$7:ER7)</f>
        <v>1562.5427225999995</v>
      </c>
      <c r="ES32">
        <f>SUM($C$7:ES7)</f>
        <v>1592.1107265999995</v>
      </c>
      <c r="ET32">
        <f>SUM($C$7:ET7)</f>
        <v>1623.2750365999996</v>
      </c>
      <c r="EU32">
        <f>SUM($C$7:EU7)</f>
        <v>1653.0154455999996</v>
      </c>
      <c r="EV32">
        <f>SUM($C$7:EV7)</f>
        <v>1683.0696635999996</v>
      </c>
      <c r="EW32">
        <f>SUM($C$7:EW7)</f>
        <v>1713.1522315999996</v>
      </c>
      <c r="EX32">
        <f>SUM($C$7:EX7)</f>
        <v>1743.0713205999996</v>
      </c>
      <c r="EY32">
        <f>SUM($C$7:EY7)</f>
        <v>1773.8957195999997</v>
      </c>
      <c r="EZ32">
        <f>SUM($C$7:EZ7)</f>
        <v>1806.5358755999996</v>
      </c>
      <c r="FA32">
        <f>SUM($C$7:FA7)</f>
        <v>1839.6354055999996</v>
      </c>
      <c r="FB32">
        <f>SUM($C$7:FB7)</f>
        <v>1873.1688905999995</v>
      </c>
      <c r="FC32">
        <f>SUM($C$7:FC7)</f>
        <v>1908.0066205999995</v>
      </c>
      <c r="FD32">
        <f>SUM($C$7:FD7)</f>
        <v>1943.0001245999995</v>
      </c>
      <c r="FE32">
        <f>SUM($C$7:FE7)</f>
        <v>1978.7094585999994</v>
      </c>
      <c r="FF32">
        <f>SUM($C$7:FF7)</f>
        <v>2014.4123485999994</v>
      </c>
      <c r="FG32">
        <f>SUM($C$7:FG7)</f>
        <v>2051.8029985999992</v>
      </c>
      <c r="FH32">
        <f>SUM($C$7:FH7)</f>
        <v>2090.338648599999</v>
      </c>
      <c r="FI32">
        <f>SUM($C$7:FI7)</f>
        <v>2129.5101685999989</v>
      </c>
      <c r="FJ32">
        <f>SUM($C$7:FJ7)</f>
        <v>2168.4749285999987</v>
      </c>
      <c r="FK32">
        <f>SUM($C$7:FK7)</f>
        <v>2208.0228735999985</v>
      </c>
      <c r="FL32">
        <f>SUM($C$7:FL7)</f>
        <v>2247.9427935999984</v>
      </c>
      <c r="FM32">
        <f>SUM($C$7:FM7)</f>
        <v>2286.8111385999982</v>
      </c>
      <c r="FN32">
        <f>SUM($C$7:FN7)</f>
        <v>2326.1603535999984</v>
      </c>
      <c r="FO32">
        <f>SUM($C$7:FO7)</f>
        <v>2365.9364735999984</v>
      </c>
      <c r="FP32">
        <f>SUM($C$7:FP7)</f>
        <v>2406.2945585999983</v>
      </c>
      <c r="FQ32">
        <f>SUM($C$7:FQ7)</f>
        <v>2444.7237915999981</v>
      </c>
      <c r="FR32">
        <f>SUM($C$7:FR7)</f>
        <v>2484.9391835999982</v>
      </c>
      <c r="FS32">
        <f>SUM($C$7:FS7)</f>
        <v>2525.3351535999982</v>
      </c>
      <c r="FT32">
        <f>SUM($C$7:FT7)</f>
        <v>2565.7711535999983</v>
      </c>
      <c r="FU32">
        <f>SUM($C$7:FU7)</f>
        <v>2606.6391535999983</v>
      </c>
      <c r="FV32">
        <f>SUM($C$7:FV7)</f>
        <v>2647.9391535999985</v>
      </c>
      <c r="FW32">
        <f>SUM($C$7:FW7)</f>
        <v>2689.6711535999984</v>
      </c>
      <c r="FX32">
        <f>SUM($C$7:FX7)</f>
        <v>2731.8351535999982</v>
      </c>
      <c r="FY32">
        <f>SUM($C$7:FY7)</f>
        <v>2774.4311535999982</v>
      </c>
      <c r="FZ32">
        <f>SUM($C$7:FZ7)</f>
        <v>2817.459153599998</v>
      </c>
      <c r="GA32">
        <f>SUM($C$7:GA7)</f>
        <v>2860.919153599998</v>
      </c>
      <c r="GB32">
        <f>SUM($C$7:GB7)</f>
        <v>2904.8111535999979</v>
      </c>
      <c r="GC32">
        <f>SUM($C$7:GC7)</f>
        <v>2949.1351535999979</v>
      </c>
      <c r="GD32">
        <f>SUM($C$7:GD7)</f>
        <v>2993.8911535999978</v>
      </c>
      <c r="GE32">
        <f>SUM($C$7:GE7)</f>
        <v>3039.0791535999979</v>
      </c>
      <c r="GF32">
        <f>SUM($C$7:GF7)</f>
        <v>3084.6991535999978</v>
      </c>
      <c r="GG32">
        <f>SUM($C$7:GG7)</f>
        <v>3130.7511535999979</v>
      </c>
      <c r="GH32">
        <f>SUM($C$7:GH7)</f>
        <v>3177.2351535999978</v>
      </c>
      <c r="GI32">
        <f>SUM($C$7:GI7)</f>
        <v>3224.151153599998</v>
      </c>
      <c r="GJ32">
        <f>SUM($C$7:GJ7)</f>
        <v>3271.499153599998</v>
      </c>
      <c r="GK32">
        <f>SUM($C$7:GK7)</f>
        <v>3319.2791535999977</v>
      </c>
      <c r="GL32">
        <f>SUM($C$7:GL7)</f>
        <v>3367.4911535999977</v>
      </c>
      <c r="GM32">
        <f>SUM($C$7:GM7)</f>
        <v>3416.1351535999975</v>
      </c>
      <c r="GN32">
        <f>SUM($C$7:GN7)</f>
        <v>3465.2111535999975</v>
      </c>
      <c r="GO32">
        <f>SUM($C$7:GO7)</f>
        <v>3514.7191535999973</v>
      </c>
      <c r="GP32">
        <f>SUM($C$7:GP7)</f>
        <v>3564.6591535999974</v>
      </c>
      <c r="GQ32">
        <f>SUM($C$7:GQ7)</f>
        <v>3615.0311535999972</v>
      </c>
      <c r="GR32">
        <f>SUM($C$7:GR7)</f>
        <v>3665.8351535999973</v>
      </c>
      <c r="GS32">
        <f>SUM($C$7:GS7)</f>
        <v>3717.0711535999972</v>
      </c>
      <c r="GT32">
        <f>SUM($C$7:GT7)</f>
        <v>3768.7391535999973</v>
      </c>
      <c r="GU32">
        <f>SUM($C$7:GU7)</f>
        <v>3820.8391535999972</v>
      </c>
      <c r="GV32">
        <f>SUM($C$7:GV7)</f>
        <v>3873.3711535999973</v>
      </c>
      <c r="GW32">
        <f>SUM($C$7:GW7)</f>
        <v>3926.3351535999973</v>
      </c>
      <c r="GX32">
        <f>SUM($C$7:GX7)</f>
        <v>3979.731153599997</v>
      </c>
      <c r="GY32">
        <f>SUM($C$7:GY7)</f>
        <v>4033.559153599997</v>
      </c>
      <c r="GZ32">
        <f>SUM($C$7:GZ7)</f>
        <v>4087.8191535999968</v>
      </c>
      <c r="HA32">
        <f>SUM($C$7:HA7)</f>
        <v>4142.5111535999968</v>
      </c>
      <c r="HB32">
        <f>SUM($C$7:HB7)</f>
        <v>4197.6351535999966</v>
      </c>
      <c r="HC32">
        <f>SUM($C$7:HC7)</f>
        <v>4253.1911535999971</v>
      </c>
      <c r="HD32">
        <f>SUM($C$7:HD7)</f>
        <v>4309.1791535999973</v>
      </c>
      <c r="HE32">
        <f>SUM($C$7:HE7)</f>
        <v>4365.5991535999974</v>
      </c>
      <c r="HF32">
        <f>SUM($C$7:HF7)</f>
        <v>4422.4511535999973</v>
      </c>
      <c r="HG32">
        <f>SUM($C$7:HG7)</f>
        <v>4479.7351535999969</v>
      </c>
      <c r="HH32">
        <f>SUM($C$7:HH7)</f>
        <v>4537.4511535999973</v>
      </c>
      <c r="HI32">
        <f>SUM($C$7:HI7)</f>
        <v>4595.5991535999974</v>
      </c>
      <c r="HJ32">
        <f>SUM($C$7:HJ7)</f>
        <v>4654.1791535999973</v>
      </c>
      <c r="HK32">
        <f>SUM($C$7:HK7)</f>
        <v>4713.1911535999971</v>
      </c>
      <c r="HL32">
        <f>SUM($C$7:HL7)</f>
        <v>4772.6351535999966</v>
      </c>
      <c r="HM32">
        <f>SUM($C$7:HM7)</f>
        <v>4832.5111535999968</v>
      </c>
      <c r="HN32">
        <f>SUM($C$7:HN7)</f>
        <v>4892.8191535999968</v>
      </c>
      <c r="HO32">
        <f>SUM($C$7:HO7)</f>
        <v>4953.5591535999965</v>
      </c>
      <c r="HP32">
        <f>SUM($C$7:HP7)</f>
        <v>5014.7311535999961</v>
      </c>
      <c r="HQ32">
        <f>SUM($C$7:HQ7)</f>
        <v>5076.3351535999964</v>
      </c>
      <c r="HR32">
        <f>SUM($C$7:HR7)</f>
        <v>5138.3711535999964</v>
      </c>
      <c r="HS32">
        <f>SUM($C$7:HS7)</f>
        <v>5200.8391535999963</v>
      </c>
      <c r="HT32">
        <f>SUM($C$7:HT7)</f>
        <v>5263.7391535999959</v>
      </c>
      <c r="HU32">
        <f>SUM($C$7:HU7)</f>
        <v>5327.0711535999963</v>
      </c>
      <c r="HV32">
        <f>SUM($C$7:HV7)</f>
        <v>5390.8351535999964</v>
      </c>
      <c r="HW32">
        <f>SUM($C$7:HW7)</f>
        <v>5455.0311535999963</v>
      </c>
      <c r="HX32">
        <f>SUM($C$7:HX7)</f>
        <v>5519.659153599996</v>
      </c>
      <c r="HY32">
        <f>SUM($C$7:HY7)</f>
        <v>5584.7191535999955</v>
      </c>
      <c r="HZ32">
        <f>SUM($C$7:HZ7)</f>
        <v>5650.2111535999957</v>
      </c>
      <c r="IA32">
        <f>SUM($C$7:IA7)</f>
        <v>5716.1351535999956</v>
      </c>
      <c r="IB32">
        <f>SUM($C$7:IB7)</f>
        <v>5782.4911535999954</v>
      </c>
      <c r="IC32">
        <f>SUM($C$7:IC7)</f>
        <v>5849.279153599995</v>
      </c>
      <c r="ID32">
        <f>SUM($C$7:ID7)</f>
        <v>5916.4991535999952</v>
      </c>
      <c r="IE32">
        <f>SUM($C$7:IE7)</f>
        <v>5984.1511535999953</v>
      </c>
      <c r="IF32">
        <f>SUM($C$7:IF7)</f>
        <v>6052.2351535999951</v>
      </c>
      <c r="IG32">
        <f>SUM($C$7:IG7)</f>
        <v>6120.7511535999947</v>
      </c>
      <c r="IH32">
        <f>SUM($C$7:IH7)</f>
        <v>6189.699153599995</v>
      </c>
      <c r="II32">
        <f>SUM($C$7:II7)</f>
        <v>6259.0791535999952</v>
      </c>
      <c r="IJ32">
        <f>SUM($C$7:IJ7)</f>
        <v>6328.8911535999951</v>
      </c>
      <c r="IK32">
        <f>SUM($C$7:IK7)</f>
        <v>6399.1351535999947</v>
      </c>
      <c r="IL32">
        <f>SUM($C$7:IL7)</f>
        <v>6469.8111535999951</v>
      </c>
      <c r="IM32">
        <f>SUM($C$7:IM7)</f>
        <v>6540.9191535999953</v>
      </c>
      <c r="IN32">
        <f>SUM($C$7:IN7)</f>
        <v>6612.4591535999953</v>
      </c>
      <c r="IO32">
        <f>SUM($C$7:IO7)</f>
        <v>6684.431153599995</v>
      </c>
      <c r="IP32">
        <f>SUM($C$7:IP7)</f>
        <v>6756.8351535999955</v>
      </c>
      <c r="IQ32">
        <f>SUM($C$7:IQ7)</f>
        <v>6829.6711535999957</v>
      </c>
      <c r="IR32">
        <f>SUM($C$7:IR7)</f>
        <v>6902.9391535999957</v>
      </c>
      <c r="IS32">
        <f>SUM($C$7:IS7)</f>
        <v>6976.6391535999956</v>
      </c>
    </row>
    <row r="33" spans="1:253" s="2" customFormat="1" ht="16.7" customHeight="1">
      <c r="A33"/>
      <c r="B33" s="18" t="s">
        <v>123</v>
      </c>
      <c r="C33">
        <f>C32*CCaLO</f>
        <v>3.0522743248201999E-2</v>
      </c>
      <c r="D33">
        <f t="shared" ref="D33:BO33" si="73">D32*CCaLO+C33</f>
        <v>9.2545224141640639E-2</v>
      </c>
      <c r="E33">
        <f t="shared" si="73"/>
        <v>0.18668014454015958</v>
      </c>
      <c r="F33">
        <f t="shared" si="73"/>
        <v>0.31366644053365833</v>
      </c>
      <c r="G33">
        <f t="shared" si="73"/>
        <v>0.47429185138510532</v>
      </c>
      <c r="H33">
        <f t="shared" si="73"/>
        <v>0.66872130535338126</v>
      </c>
      <c r="I33">
        <f t="shared" si="73"/>
        <v>0.89730205863816315</v>
      </c>
      <c r="J33">
        <f t="shared" si="73"/>
        <v>1.160491986459774</v>
      </c>
      <c r="K33">
        <f t="shared" si="73"/>
        <v>1.4585534030516278</v>
      </c>
      <c r="L33">
        <f t="shared" si="73"/>
        <v>1.7921966961684803</v>
      </c>
      <c r="M33">
        <f t="shared" si="73"/>
        <v>2.1600800682589729</v>
      </c>
      <c r="N33">
        <f t="shared" si="73"/>
        <v>2.5612760805875463</v>
      </c>
      <c r="O33">
        <f t="shared" si="73"/>
        <v>2.9955863793603208</v>
      </c>
      <c r="P33">
        <f t="shared" si="73"/>
        <v>3.4631219372674935</v>
      </c>
      <c r="Q33">
        <f t="shared" si="73"/>
        <v>3.9639095170967189</v>
      </c>
      <c r="R33">
        <f t="shared" si="73"/>
        <v>4.4977161462875035</v>
      </c>
      <c r="S33">
        <f t="shared" si="73"/>
        <v>5.064883827595466</v>
      </c>
      <c r="T33">
        <f t="shared" si="73"/>
        <v>5.6658772365861543</v>
      </c>
      <c r="U33">
        <f t="shared" si="73"/>
        <v>6.3005419432889358</v>
      </c>
      <c r="V33">
        <f t="shared" si="73"/>
        <v>6.9690350801828043</v>
      </c>
      <c r="W33">
        <f t="shared" si="73"/>
        <v>7.6739128804827956</v>
      </c>
      <c r="X33">
        <f t="shared" si="73"/>
        <v>8.4166243358636823</v>
      </c>
      <c r="Y33">
        <f t="shared" si="73"/>
        <v>9.198355019758834</v>
      </c>
      <c r="Z33">
        <f t="shared" si="73"/>
        <v>10.020245045627039</v>
      </c>
      <c r="AA33">
        <f t="shared" si="73"/>
        <v>10.882467891070457</v>
      </c>
      <c r="AB33">
        <f t="shared" si="73"/>
        <v>11.785835832923995</v>
      </c>
      <c r="AC33">
        <f t="shared" si="73"/>
        <v>12.730779185982611</v>
      </c>
      <c r="AD33">
        <f t="shared" si="73"/>
        <v>13.718072253291291</v>
      </c>
      <c r="AE33">
        <f t="shared" si="73"/>
        <v>14.748402989850423</v>
      </c>
      <c r="AF33">
        <f t="shared" si="73"/>
        <v>15.822643796318559</v>
      </c>
      <c r="AG33">
        <f t="shared" si="73"/>
        <v>16.942316040855339</v>
      </c>
      <c r="AH33">
        <f t="shared" si="73"/>
        <v>18.107362721389016</v>
      </c>
      <c r="AI33">
        <f t="shared" si="73"/>
        <v>19.319032863325329</v>
      </c>
      <c r="AJ33">
        <f t="shared" si="73"/>
        <v>20.578724740620483</v>
      </c>
      <c r="AK33">
        <f t="shared" si="73"/>
        <v>21.886635543936276</v>
      </c>
      <c r="AL33">
        <f t="shared" si="73"/>
        <v>23.242782588030931</v>
      </c>
      <c r="AM33">
        <f t="shared" si="73"/>
        <v>24.64785251535006</v>
      </c>
      <c r="AN33">
        <f t="shared" si="73"/>
        <v>26.103017917827042</v>
      </c>
      <c r="AO33">
        <f t="shared" si="73"/>
        <v>27.609621001506945</v>
      </c>
      <c r="AP33">
        <f t="shared" si="73"/>
        <v>29.167580365418942</v>
      </c>
      <c r="AQ33">
        <f t="shared" si="73"/>
        <v>30.780868101313345</v>
      </c>
      <c r="AR33">
        <f t="shared" si="73"/>
        <v>32.451293048345597</v>
      </c>
      <c r="AS33">
        <f t="shared" si="73"/>
        <v>34.17942715145351</v>
      </c>
      <c r="AT33">
        <f t="shared" si="73"/>
        <v>35.965918529976229</v>
      </c>
      <c r="AU33">
        <f t="shared" si="73"/>
        <v>37.811670547320254</v>
      </c>
      <c r="AV33">
        <f t="shared" si="73"/>
        <v>39.718020406557734</v>
      </c>
      <c r="AW33">
        <f t="shared" si="73"/>
        <v>41.685945392331227</v>
      </c>
      <c r="AX33">
        <f t="shared" si="73"/>
        <v>43.716378450516444</v>
      </c>
      <c r="AY33">
        <f t="shared" si="73"/>
        <v>45.810593536460019</v>
      </c>
      <c r="AZ33">
        <f t="shared" si="73"/>
        <v>47.97091715511651</v>
      </c>
      <c r="BA33">
        <f t="shared" si="73"/>
        <v>50.199259247833638</v>
      </c>
      <c r="BB33">
        <f t="shared" si="73"/>
        <v>52.496754713325544</v>
      </c>
      <c r="BC33">
        <f t="shared" si="73"/>
        <v>54.864681678949573</v>
      </c>
      <c r="BD33">
        <f t="shared" si="73"/>
        <v>57.305145495467698</v>
      </c>
      <c r="BE33">
        <f t="shared" si="73"/>
        <v>59.819360911363781</v>
      </c>
      <c r="BF33">
        <f t="shared" si="73"/>
        <v>62.409074440403543</v>
      </c>
      <c r="BG33">
        <f t="shared" si="73"/>
        <v>65.075724706046515</v>
      </c>
      <c r="BH33">
        <f t="shared" si="73"/>
        <v>67.823568068663135</v>
      </c>
      <c r="BI33">
        <f t="shared" si="73"/>
        <v>70.651813860735572</v>
      </c>
      <c r="BJ33">
        <f t="shared" si="73"/>
        <v>73.562126247998307</v>
      </c>
      <c r="BK33">
        <f t="shared" si="73"/>
        <v>76.554944283786668</v>
      </c>
      <c r="BL33">
        <f t="shared" si="73"/>
        <v>79.630391254726121</v>
      </c>
      <c r="BM33">
        <f t="shared" si="73"/>
        <v>82.789517198188292</v>
      </c>
      <c r="BN33">
        <f t="shared" si="73"/>
        <v>86.035110591109955</v>
      </c>
      <c r="BO33">
        <f t="shared" si="73"/>
        <v>89.363636004312951</v>
      </c>
      <c r="BP33">
        <f t="shared" ref="BP33:EA33" si="74">BP32*CCaLO+BO33</f>
        <v>92.774099858555772</v>
      </c>
      <c r="BQ33">
        <f t="shared" si="74"/>
        <v>96.268696162784394</v>
      </c>
      <c r="BR33">
        <f t="shared" si="74"/>
        <v>99.848936429710307</v>
      </c>
      <c r="BS33">
        <f t="shared" si="74"/>
        <v>103.51460338368118</v>
      </c>
      <c r="BT33">
        <f t="shared" si="74"/>
        <v>107.26025026099258</v>
      </c>
      <c r="BU33">
        <f t="shared" si="74"/>
        <v>111.09326973349251</v>
      </c>
      <c r="BV33">
        <f t="shared" si="74"/>
        <v>115.01035103709128</v>
      </c>
      <c r="BW33">
        <f t="shared" si="74"/>
        <v>119.01377567041192</v>
      </c>
      <c r="BX33">
        <f t="shared" si="74"/>
        <v>123.10816766610998</v>
      </c>
      <c r="BY33">
        <f t="shared" si="74"/>
        <v>127.29384685110774</v>
      </c>
      <c r="BZ33">
        <f t="shared" si="74"/>
        <v>131.57196857030434</v>
      </c>
      <c r="CA33">
        <f t="shared" si="74"/>
        <v>135.94164316310713</v>
      </c>
      <c r="CB33">
        <f t="shared" si="74"/>
        <v>140.40655125885712</v>
      </c>
      <c r="CC33">
        <f t="shared" si="74"/>
        <v>144.96659833426068</v>
      </c>
      <c r="CD33">
        <f t="shared" si="74"/>
        <v>149.62508006278995</v>
      </c>
      <c r="CE33">
        <f t="shared" si="74"/>
        <v>154.37922438465523</v>
      </c>
      <c r="CF33">
        <f t="shared" si="74"/>
        <v>159.22528903849013</v>
      </c>
      <c r="CG33">
        <f t="shared" si="74"/>
        <v>164.16015153817912</v>
      </c>
      <c r="CH33">
        <f t="shared" si="74"/>
        <v>169.18584702086596</v>
      </c>
      <c r="CI33">
        <f t="shared" si="74"/>
        <v>174.30605039267985</v>
      </c>
      <c r="CJ33">
        <f t="shared" si="74"/>
        <v>179.52273547370928</v>
      </c>
      <c r="CK33">
        <f t="shared" si="74"/>
        <v>184.84015263021706</v>
      </c>
      <c r="CL33">
        <f t="shared" si="74"/>
        <v>190.26125707767096</v>
      </c>
      <c r="CM33">
        <f t="shared" si="74"/>
        <v>195.78346836132914</v>
      </c>
      <c r="CN33">
        <f t="shared" si="74"/>
        <v>201.40944600096523</v>
      </c>
      <c r="CO33">
        <f t="shared" si="74"/>
        <v>207.14504084118281</v>
      </c>
      <c r="CP33">
        <f t="shared" si="74"/>
        <v>212.99328164781642</v>
      </c>
      <c r="CQ33">
        <f t="shared" si="74"/>
        <v>218.9544242346746</v>
      </c>
      <c r="CR33">
        <f t="shared" si="74"/>
        <v>225.02922431511377</v>
      </c>
      <c r="CS33">
        <f t="shared" si="74"/>
        <v>231.2185070571702</v>
      </c>
      <c r="CT33">
        <f t="shared" si="74"/>
        <v>237.5126455111704</v>
      </c>
      <c r="CU33">
        <f t="shared" si="74"/>
        <v>243.91565281603224</v>
      </c>
      <c r="CV33">
        <f t="shared" si="74"/>
        <v>250.4324011621878</v>
      </c>
      <c r="CW33">
        <f t="shared" si="74"/>
        <v>257.06508057039451</v>
      </c>
      <c r="CX33">
        <f t="shared" si="74"/>
        <v>263.81051084190108</v>
      </c>
      <c r="CY33">
        <f t="shared" si="74"/>
        <v>270.683426785432</v>
      </c>
      <c r="CZ33">
        <f t="shared" si="74"/>
        <v>277.6894378043109</v>
      </c>
      <c r="DA33">
        <f t="shared" si="74"/>
        <v>284.83095510788723</v>
      </c>
      <c r="DB33">
        <f t="shared" si="74"/>
        <v>292.11109527739251</v>
      </c>
      <c r="DC33">
        <f t="shared" si="74"/>
        <v>299.53301321721779</v>
      </c>
      <c r="DD33">
        <f t="shared" si="74"/>
        <v>307.10585419845802</v>
      </c>
      <c r="DE33">
        <f t="shared" si="74"/>
        <v>314.83679025261068</v>
      </c>
      <c r="DF33">
        <f t="shared" si="74"/>
        <v>322.73031231648201</v>
      </c>
      <c r="DG33">
        <f t="shared" si="74"/>
        <v>330.79132397002053</v>
      </c>
      <c r="DH33">
        <f t="shared" si="74"/>
        <v>339.02867327290039</v>
      </c>
      <c r="DI33">
        <f t="shared" si="74"/>
        <v>347.43769532374569</v>
      </c>
      <c r="DJ33">
        <f t="shared" si="74"/>
        <v>356.01537907244898</v>
      </c>
      <c r="DK33">
        <f t="shared" si="74"/>
        <v>364.76009404863157</v>
      </c>
      <c r="DL33">
        <f t="shared" si="74"/>
        <v>373.67516590705372</v>
      </c>
      <c r="DM33">
        <f t="shared" si="74"/>
        <v>382.76476303574134</v>
      </c>
      <c r="DN33">
        <f t="shared" si="74"/>
        <v>392.02830784609353</v>
      </c>
      <c r="DO33">
        <f t="shared" si="74"/>
        <v>401.46960542473374</v>
      </c>
      <c r="DP33">
        <f t="shared" si="74"/>
        <v>411.09388854378847</v>
      </c>
      <c r="DQ33">
        <f t="shared" si="74"/>
        <v>420.90877579362478</v>
      </c>
      <c r="DR33">
        <f t="shared" si="74"/>
        <v>430.91981838871288</v>
      </c>
      <c r="DS33">
        <f t="shared" si="74"/>
        <v>441.1411735061771</v>
      </c>
      <c r="DT33">
        <f t="shared" si="74"/>
        <v>451.57591821085782</v>
      </c>
      <c r="DU33">
        <f t="shared" si="74"/>
        <v>462.23150060074903</v>
      </c>
      <c r="DV33">
        <f t="shared" si="74"/>
        <v>473.11543173562467</v>
      </c>
      <c r="DW33">
        <f t="shared" si="74"/>
        <v>484.22591372718557</v>
      </c>
      <c r="DX33">
        <f t="shared" si="74"/>
        <v>495.5643574696935</v>
      </c>
      <c r="DY33">
        <f t="shared" si="74"/>
        <v>507.14067742789206</v>
      </c>
      <c r="DZ33">
        <f t="shared" si="74"/>
        <v>518.96023686614717</v>
      </c>
      <c r="EA33">
        <f t="shared" si="74"/>
        <v>531.02764559293371</v>
      </c>
      <c r="EB33">
        <f t="shared" ref="EB33:GM33" si="75">EB32*CCaLO+EA33</f>
        <v>543.34623656214933</v>
      </c>
      <c r="EC33">
        <f t="shared" si="75"/>
        <v>555.91674234275695</v>
      </c>
      <c r="ED33">
        <f t="shared" si="75"/>
        <v>568.73719290935969</v>
      </c>
      <c r="EE33">
        <f t="shared" si="75"/>
        <v>581.80662785025504</v>
      </c>
      <c r="EF33">
        <f t="shared" si="75"/>
        <v>595.1316874241337</v>
      </c>
      <c r="EG33">
        <f t="shared" si="75"/>
        <v>608.72809178028865</v>
      </c>
      <c r="EH33">
        <f t="shared" si="75"/>
        <v>622.59791434677379</v>
      </c>
      <c r="EI33">
        <f t="shared" si="75"/>
        <v>636.74613513485986</v>
      </c>
      <c r="EJ33">
        <f t="shared" si="75"/>
        <v>651.17626719042005</v>
      </c>
      <c r="EK33">
        <f t="shared" si="75"/>
        <v>665.89471402854258</v>
      </c>
      <c r="EL33">
        <f t="shared" si="75"/>
        <v>680.90387831245857</v>
      </c>
      <c r="EM33">
        <f t="shared" si="75"/>
        <v>696.20714280004847</v>
      </c>
      <c r="EN33">
        <f t="shared" si="75"/>
        <v>711.80733405276237</v>
      </c>
      <c r="EO33">
        <f t="shared" si="75"/>
        <v>727.70019692066103</v>
      </c>
      <c r="EP33">
        <f t="shared" si="75"/>
        <v>743.88717624598314</v>
      </c>
      <c r="EQ33">
        <f t="shared" si="75"/>
        <v>760.37747623041582</v>
      </c>
      <c r="ER33">
        <f t="shared" si="75"/>
        <v>777.17455169872903</v>
      </c>
      <c r="ES33">
        <f t="shared" si="75"/>
        <v>794.28947831277537</v>
      </c>
      <c r="ET33">
        <f t="shared" si="75"/>
        <v>811.73941609766302</v>
      </c>
      <c r="EU33">
        <f t="shared" si="75"/>
        <v>829.50905835347885</v>
      </c>
      <c r="EV33">
        <f t="shared" si="75"/>
        <v>847.60177847499756</v>
      </c>
      <c r="EW33">
        <f t="shared" si="75"/>
        <v>866.01788122002358</v>
      </c>
      <c r="EX33">
        <f t="shared" si="75"/>
        <v>884.7556092163835</v>
      </c>
      <c r="EY33">
        <f t="shared" si="75"/>
        <v>903.82469439663339</v>
      </c>
      <c r="EZ33">
        <f t="shared" si="75"/>
        <v>923.24465584778432</v>
      </c>
      <c r="FA33">
        <f t="shared" si="75"/>
        <v>943.0204317642515</v>
      </c>
      <c r="FB33">
        <f t="shared" si="75"/>
        <v>963.15668709041017</v>
      </c>
      <c r="FC33">
        <f t="shared" si="75"/>
        <v>983.66744224399179</v>
      </c>
      <c r="FD33">
        <f t="shared" si="75"/>
        <v>1004.554371769696</v>
      </c>
      <c r="FE33">
        <f t="shared" si="75"/>
        <v>1025.8251707214617</v>
      </c>
      <c r="FF33">
        <f t="shared" si="75"/>
        <v>1047.4797698273564</v>
      </c>
      <c r="FG33">
        <f t="shared" si="75"/>
        <v>1069.5363122278411</v>
      </c>
      <c r="FH33">
        <f t="shared" si="75"/>
        <v>1092.0071064832723</v>
      </c>
      <c r="FI33">
        <f t="shared" si="75"/>
        <v>1114.898988090833</v>
      </c>
      <c r="FJ33">
        <f t="shared" si="75"/>
        <v>1138.2097344147678</v>
      </c>
      <c r="FK33">
        <f t="shared" si="75"/>
        <v>1161.9456145972358</v>
      </c>
      <c r="FL33">
        <f t="shared" si="75"/>
        <v>1186.1106273078776</v>
      </c>
      <c r="FM33">
        <f t="shared" si="75"/>
        <v>1210.6934682896128</v>
      </c>
      <c r="FN33">
        <f t="shared" si="75"/>
        <v>1235.6993068152963</v>
      </c>
      <c r="FO33">
        <f t="shared" si="75"/>
        <v>1261.1327320429707</v>
      </c>
      <c r="FP33">
        <f t="shared" si="75"/>
        <v>1286.999999999997</v>
      </c>
      <c r="FQ33">
        <f t="shared" si="75"/>
        <v>1313.2803758468456</v>
      </c>
      <c r="FR33">
        <f t="shared" si="75"/>
        <v>1339.9930604969297</v>
      </c>
      <c r="FS33">
        <f t="shared" si="75"/>
        <v>1367.139995133841</v>
      </c>
      <c r="FT33">
        <f t="shared" si="75"/>
        <v>1394.7216100734493</v>
      </c>
      <c r="FU33">
        <f t="shared" si="75"/>
        <v>1422.7425492442035</v>
      </c>
      <c r="FV33">
        <f t="shared" si="75"/>
        <v>1451.2074565745527</v>
      </c>
      <c r="FW33">
        <f t="shared" si="75"/>
        <v>1480.1209759929459</v>
      </c>
      <c r="FX33">
        <f t="shared" si="75"/>
        <v>1509.4877514278323</v>
      </c>
      <c r="FY33">
        <f t="shared" si="75"/>
        <v>1539.3124268076608</v>
      </c>
      <c r="FZ33">
        <f t="shared" si="75"/>
        <v>1569.5996460608806</v>
      </c>
      <c r="GA33">
        <f t="shared" si="75"/>
        <v>1600.3540531159404</v>
      </c>
      <c r="GB33">
        <f t="shared" si="75"/>
        <v>1631.5802919012895</v>
      </c>
      <c r="GC33">
        <f t="shared" si="75"/>
        <v>1663.2830063453769</v>
      </c>
      <c r="GD33">
        <f t="shared" si="75"/>
        <v>1695.4668403766516</v>
      </c>
      <c r="GE33">
        <f t="shared" si="75"/>
        <v>1728.1364379235627</v>
      </c>
      <c r="GF33">
        <f t="shared" si="75"/>
        <v>1761.2964429145591</v>
      </c>
      <c r="GG33">
        <f t="shared" si="75"/>
        <v>1794.9514992780898</v>
      </c>
      <c r="GH33">
        <f t="shared" si="75"/>
        <v>1829.106250942604</v>
      </c>
      <c r="GI33">
        <f t="shared" si="75"/>
        <v>1863.7653418365505</v>
      </c>
      <c r="GJ33">
        <f t="shared" si="75"/>
        <v>1898.9334158883787</v>
      </c>
      <c r="GK33">
        <f t="shared" si="75"/>
        <v>1934.6151170265373</v>
      </c>
      <c r="GL33">
        <f t="shared" si="75"/>
        <v>1970.8150891794755</v>
      </c>
      <c r="GM33">
        <f t="shared" si="75"/>
        <v>2007.5379762756422</v>
      </c>
      <c r="GN33">
        <f t="shared" ref="GN33:IS33" si="76">GN32*CCaLO+GM33</f>
        <v>2044.7884222434866</v>
      </c>
      <c r="GO33">
        <f t="shared" si="76"/>
        <v>2082.5710710114577</v>
      </c>
      <c r="GP33">
        <f t="shared" si="76"/>
        <v>2120.8905665080042</v>
      </c>
      <c r="GQ33">
        <f t="shared" si="76"/>
        <v>2159.7515526615757</v>
      </c>
      <c r="GR33">
        <f t="shared" si="76"/>
        <v>2199.158673400621</v>
      </c>
      <c r="GS33">
        <f t="shared" si="76"/>
        <v>2239.1165726535892</v>
      </c>
      <c r="GT33">
        <f t="shared" si="76"/>
        <v>2279.6298943489292</v>
      </c>
      <c r="GU33">
        <f t="shared" si="76"/>
        <v>2320.7032824150897</v>
      </c>
      <c r="GV33">
        <f t="shared" si="76"/>
        <v>2362.3413807805205</v>
      </c>
      <c r="GW33">
        <f t="shared" si="76"/>
        <v>2404.5488333736698</v>
      </c>
      <c r="GX33">
        <f t="shared" si="76"/>
        <v>2447.3302841229875</v>
      </c>
      <c r="GY33">
        <f t="shared" si="76"/>
        <v>2490.6903769569217</v>
      </c>
      <c r="GZ33">
        <f t="shared" si="76"/>
        <v>2534.6337558039222</v>
      </c>
      <c r="HA33">
        <f t="shared" si="76"/>
        <v>2579.1650645924378</v>
      </c>
      <c r="HB33">
        <f t="shared" si="76"/>
        <v>2624.2889472509173</v>
      </c>
      <c r="HC33">
        <f t="shared" si="76"/>
        <v>2670.0100477078099</v>
      </c>
      <c r="HD33">
        <f t="shared" si="76"/>
        <v>2716.3330098915649</v>
      </c>
      <c r="HE33">
        <f t="shared" si="76"/>
        <v>2763.262477730631</v>
      </c>
      <c r="HF33">
        <f t="shared" si="76"/>
        <v>2810.803095153457</v>
      </c>
      <c r="HG33">
        <f t="shared" si="76"/>
        <v>2858.9595060884926</v>
      </c>
      <c r="HH33">
        <f t="shared" si="76"/>
        <v>2907.7363544641862</v>
      </c>
      <c r="HI33">
        <f t="shared" si="76"/>
        <v>2957.1382842089874</v>
      </c>
      <c r="HJ33">
        <f t="shared" si="76"/>
        <v>3007.1699392513447</v>
      </c>
      <c r="HK33">
        <f t="shared" si="76"/>
        <v>3057.8359635197075</v>
      </c>
      <c r="HL33">
        <f t="shared" si="76"/>
        <v>3109.1410009425249</v>
      </c>
      <c r="HM33">
        <f t="shared" si="76"/>
        <v>3161.0896954482455</v>
      </c>
      <c r="HN33">
        <f t="shared" si="76"/>
        <v>3213.6866909653186</v>
      </c>
      <c r="HO33">
        <f t="shared" si="76"/>
        <v>3266.9366314221934</v>
      </c>
      <c r="HP33">
        <f t="shared" si="76"/>
        <v>3320.8441607473187</v>
      </c>
      <c r="HQ33">
        <f t="shared" si="76"/>
        <v>3375.4139228691433</v>
      </c>
      <c r="HR33">
        <f t="shared" si="76"/>
        <v>3430.6505617161165</v>
      </c>
      <c r="HS33">
        <f t="shared" si="76"/>
        <v>3486.5587212166874</v>
      </c>
      <c r="HT33">
        <f t="shared" si="76"/>
        <v>3543.143045299305</v>
      </c>
      <c r="HU33">
        <f t="shared" si="76"/>
        <v>3600.4081778924183</v>
      </c>
      <c r="HV33">
        <f t="shared" si="76"/>
        <v>3658.3587629244762</v>
      </c>
      <c r="HW33">
        <f t="shared" si="76"/>
        <v>3716.9994443239279</v>
      </c>
      <c r="HX33">
        <f t="shared" si="76"/>
        <v>3776.3348660192228</v>
      </c>
      <c r="HY33">
        <f t="shared" si="76"/>
        <v>3836.3696719388095</v>
      </c>
      <c r="HZ33">
        <f t="shared" si="76"/>
        <v>3897.1085060111368</v>
      </c>
      <c r="IA33">
        <f t="shared" si="76"/>
        <v>3958.556012164654</v>
      </c>
      <c r="IB33">
        <f t="shared" si="76"/>
        <v>4020.7168343278104</v>
      </c>
      <c r="IC33">
        <f t="shared" si="76"/>
        <v>4083.5956164290546</v>
      </c>
      <c r="ID33">
        <f t="shared" si="76"/>
        <v>4147.1970023968361</v>
      </c>
      <c r="IE33">
        <f t="shared" si="76"/>
        <v>4211.525636159603</v>
      </c>
      <c r="IF33">
        <f t="shared" si="76"/>
        <v>4276.5861616458051</v>
      </c>
      <c r="IG33">
        <f t="shared" si="76"/>
        <v>4342.3832227838911</v>
      </c>
      <c r="IH33">
        <f t="shared" si="76"/>
        <v>4408.9214635023109</v>
      </c>
      <c r="II33">
        <f t="shared" si="76"/>
        <v>4476.2055277295121</v>
      </c>
      <c r="IJ33">
        <f t="shared" si="76"/>
        <v>4544.2400593939446</v>
      </c>
      <c r="IK33">
        <f t="shared" si="76"/>
        <v>4613.0297024240581</v>
      </c>
      <c r="IL33">
        <f t="shared" si="76"/>
        <v>4682.5791007483003</v>
      </c>
      <c r="IM33">
        <f t="shared" si="76"/>
        <v>4752.8928982951211</v>
      </c>
      <c r="IN33">
        <f t="shared" si="76"/>
        <v>4823.9757389929691</v>
      </c>
      <c r="IO33">
        <f t="shared" si="76"/>
        <v>4895.8322667702932</v>
      </c>
      <c r="IP33">
        <f t="shared" si="76"/>
        <v>4968.4671255555431</v>
      </c>
      <c r="IQ33">
        <f t="shared" si="76"/>
        <v>5041.8849592771676</v>
      </c>
      <c r="IR33">
        <f t="shared" si="76"/>
        <v>5116.0904118636154</v>
      </c>
      <c r="IS33">
        <f t="shared" si="76"/>
        <v>5191.0881272433353</v>
      </c>
    </row>
    <row r="34" spans="1:253" s="2" customFormat="1" ht="16.7" customHeight="1">
      <c r="A34"/>
      <c r="B34" s="18" t="s">
        <v>124</v>
      </c>
      <c r="C34">
        <f t="shared" ref="C34:BN34" si="77">C29*GhgT-EaT</f>
        <v>-5.1412142422482668E-2</v>
      </c>
      <c r="D34">
        <f t="shared" si="77"/>
        <v>-4.9787355943120296E-2</v>
      </c>
      <c r="E34">
        <f t="shared" si="77"/>
        <v>-4.8137672055179714E-2</v>
      </c>
      <c r="F34">
        <f t="shared" si="77"/>
        <v>-4.6458379557807808E-2</v>
      </c>
      <c r="G34">
        <f t="shared" si="77"/>
        <v>-4.47459354380014E-2</v>
      </c>
      <c r="H34">
        <f t="shared" si="77"/>
        <v>-4.3024489838404789E-2</v>
      </c>
      <c r="I34">
        <f t="shared" si="77"/>
        <v>-4.1286909596565058E-2</v>
      </c>
      <c r="J34">
        <f t="shared" si="77"/>
        <v>-3.9530437972159285E-2</v>
      </c>
      <c r="K34">
        <f t="shared" si="77"/>
        <v>-3.7762097346824064E-2</v>
      </c>
      <c r="L34">
        <f t="shared" si="77"/>
        <v>-3.5965025310107257E-2</v>
      </c>
      <c r="M34">
        <f t="shared" si="77"/>
        <v>-3.4210582548616086E-2</v>
      </c>
      <c r="N34">
        <f t="shared" si="77"/>
        <v>-3.2485281919700862E-2</v>
      </c>
      <c r="O34">
        <f t="shared" si="77"/>
        <v>-3.0764306148248769E-2</v>
      </c>
      <c r="P34">
        <f t="shared" si="77"/>
        <v>-2.9035049330034313E-2</v>
      </c>
      <c r="Q34">
        <f t="shared" si="77"/>
        <v>-2.7300710488940602E-2</v>
      </c>
      <c r="R34">
        <f t="shared" si="77"/>
        <v>-2.5570672617019792E-2</v>
      </c>
      <c r="S34">
        <f t="shared" si="77"/>
        <v>-2.3824625926818364E-2</v>
      </c>
      <c r="T34">
        <f t="shared" si="77"/>
        <v>-2.2059124122031561E-2</v>
      </c>
      <c r="U34">
        <f t="shared" si="77"/>
        <v>-2.029627451240848E-2</v>
      </c>
      <c r="V34">
        <f t="shared" si="77"/>
        <v>-1.8523904477754552E-2</v>
      </c>
      <c r="W34">
        <f t="shared" si="77"/>
        <v>-1.665912924973003E-2</v>
      </c>
      <c r="X34">
        <f t="shared" si="77"/>
        <v>-1.473760485784753E-2</v>
      </c>
      <c r="Y34">
        <f t="shared" si="77"/>
        <v>-1.2765454129959497E-2</v>
      </c>
      <c r="Z34">
        <f t="shared" si="77"/>
        <v>-1.0744658649445196E-2</v>
      </c>
      <c r="AA34">
        <f t="shared" si="77"/>
        <v>-8.7124038838090681E-3</v>
      </c>
      <c r="AB34">
        <f t="shared" si="77"/>
        <v>-6.6416582331764798E-3</v>
      </c>
      <c r="AC34">
        <f t="shared" si="77"/>
        <v>-4.5477411895413003E-3</v>
      </c>
      <c r="AD34">
        <f t="shared" si="77"/>
        <v>-2.4185046874915239E-3</v>
      </c>
      <c r="AE34">
        <f t="shared" si="77"/>
        <v>-2.5793613979778474E-4</v>
      </c>
      <c r="AF34">
        <f t="shared" si="77"/>
        <v>1.9417125436606425E-3</v>
      </c>
      <c r="AG34">
        <f t="shared" si="77"/>
        <v>4.2044852169453653E-3</v>
      </c>
      <c r="AH34">
        <f t="shared" si="77"/>
        <v>6.4728923524139254E-3</v>
      </c>
      <c r="AI34">
        <f t="shared" si="77"/>
        <v>8.7926765314829264E-3</v>
      </c>
      <c r="AJ34">
        <f t="shared" si="77"/>
        <v>1.1169580372603606E-2</v>
      </c>
      <c r="AK34">
        <f t="shared" si="77"/>
        <v>1.3558560015552147E-2</v>
      </c>
      <c r="AL34">
        <f t="shared" si="77"/>
        <v>1.5953209678238843E-2</v>
      </c>
      <c r="AM34">
        <f t="shared" si="77"/>
        <v>1.8377414167814417E-2</v>
      </c>
      <c r="AN34">
        <f t="shared" si="77"/>
        <v>2.0850237736882139E-2</v>
      </c>
      <c r="AO34">
        <f t="shared" si="77"/>
        <v>2.3380152485809332E-2</v>
      </c>
      <c r="AP34">
        <f t="shared" si="77"/>
        <v>2.5912507327187105E-2</v>
      </c>
      <c r="AQ34">
        <f t="shared" si="77"/>
        <v>2.8597638802433011E-2</v>
      </c>
      <c r="AR34">
        <f t="shared" si="77"/>
        <v>3.1354458528323893E-2</v>
      </c>
      <c r="AS34">
        <f t="shared" si="77"/>
        <v>3.413737826348729E-2</v>
      </c>
      <c r="AT34">
        <f t="shared" si="77"/>
        <v>3.694703691801856E-2</v>
      </c>
      <c r="AU34">
        <f t="shared" si="77"/>
        <v>3.9796998153159117E-2</v>
      </c>
      <c r="AV34">
        <f t="shared" si="77"/>
        <v>4.2703746771915817E-2</v>
      </c>
      <c r="AW34">
        <f t="shared" si="77"/>
        <v>4.5652284603144473E-2</v>
      </c>
      <c r="AX34">
        <f t="shared" si="77"/>
        <v>4.8642803675712824E-2</v>
      </c>
      <c r="AY34">
        <f t="shared" si="77"/>
        <v>5.1687652819845352E-2</v>
      </c>
      <c r="AZ34">
        <f t="shared" si="77"/>
        <v>5.4826979361092286E-2</v>
      </c>
      <c r="BA34">
        <f t="shared" si="77"/>
        <v>5.8044221590009236E-2</v>
      </c>
      <c r="BB34">
        <f t="shared" si="77"/>
        <v>6.1310129428620484E-2</v>
      </c>
      <c r="BC34">
        <f t="shared" si="77"/>
        <v>6.4628722104350556E-2</v>
      </c>
      <c r="BD34">
        <f t="shared" si="77"/>
        <v>6.8035640987646168E-2</v>
      </c>
      <c r="BE34">
        <f t="shared" si="77"/>
        <v>7.149248937226671E-2</v>
      </c>
      <c r="BF34">
        <f t="shared" si="77"/>
        <v>7.502182015385922E-2</v>
      </c>
      <c r="BG34">
        <f t="shared" si="77"/>
        <v>7.8615409204859793E-2</v>
      </c>
      <c r="BH34">
        <f t="shared" si="77"/>
        <v>8.2378940844135884E-2</v>
      </c>
      <c r="BI34">
        <f t="shared" si="77"/>
        <v>8.6116351270646013E-2</v>
      </c>
      <c r="BJ34">
        <f t="shared" si="77"/>
        <v>8.992457322420358E-2</v>
      </c>
      <c r="BK34">
        <f t="shared" si="77"/>
        <v>9.3760067614829162E-2</v>
      </c>
      <c r="BL34">
        <f t="shared" si="77"/>
        <v>9.7609882771864387E-2</v>
      </c>
      <c r="BM34">
        <f t="shared" si="77"/>
        <v>0.10150787539132392</v>
      </c>
      <c r="BN34">
        <f t="shared" si="77"/>
        <v>0.10552204183077088</v>
      </c>
      <c r="BO34">
        <f t="shared" ref="BO34:DZ34" si="78">BO29*GhgT-EaT</f>
        <v>0.10940540885959776</v>
      </c>
      <c r="BP34">
        <f t="shared" si="78"/>
        <v>0.1132606944501581</v>
      </c>
      <c r="BQ34">
        <f t="shared" si="78"/>
        <v>0.11721193719013909</v>
      </c>
      <c r="BR34">
        <f t="shared" si="78"/>
        <v>0.12123112340132816</v>
      </c>
      <c r="BS34">
        <f t="shared" si="78"/>
        <v>0.12524249768598661</v>
      </c>
      <c r="BT34">
        <f t="shared" si="78"/>
        <v>0.12905388291006728</v>
      </c>
      <c r="BU34">
        <f t="shared" si="78"/>
        <v>0.13315116805289795</v>
      </c>
      <c r="BV34">
        <f t="shared" si="78"/>
        <v>0.13711816461947637</v>
      </c>
      <c r="BW34">
        <f t="shared" si="78"/>
        <v>0.14118606821589422</v>
      </c>
      <c r="BX34">
        <f t="shared" si="78"/>
        <v>0.14544830370854619</v>
      </c>
      <c r="BY34">
        <f t="shared" si="78"/>
        <v>0.14973468635780615</v>
      </c>
      <c r="BZ34">
        <f t="shared" si="78"/>
        <v>0.15407258988874958</v>
      </c>
      <c r="CA34">
        <f t="shared" si="78"/>
        <v>0.15838451970883521</v>
      </c>
      <c r="CB34">
        <f t="shared" si="78"/>
        <v>0.16285511333853242</v>
      </c>
      <c r="CC34">
        <f t="shared" si="78"/>
        <v>0.16733048265692296</v>
      </c>
      <c r="CD34">
        <f t="shared" si="78"/>
        <v>0.17194492978555412</v>
      </c>
      <c r="CE34">
        <f t="shared" si="78"/>
        <v>0.17646435924784101</v>
      </c>
      <c r="CF34">
        <f t="shared" si="78"/>
        <v>0.18084830108322647</v>
      </c>
      <c r="CG34">
        <f t="shared" si="78"/>
        <v>0.185122351172959</v>
      </c>
      <c r="CH34">
        <f t="shared" si="78"/>
        <v>0.18948527214887975</v>
      </c>
      <c r="CI34">
        <f t="shared" si="78"/>
        <v>0.1940029205591392</v>
      </c>
      <c r="CJ34">
        <f t="shared" si="78"/>
        <v>0.19860983058954224</v>
      </c>
      <c r="CK34">
        <f t="shared" si="78"/>
        <v>0.20339669381388809</v>
      </c>
      <c r="CL34">
        <f t="shared" si="78"/>
        <v>0.20831222004721295</v>
      </c>
      <c r="CM34">
        <f t="shared" si="78"/>
        <v>0.21314171924183167</v>
      </c>
      <c r="CN34">
        <f t="shared" si="78"/>
        <v>0.21808787391576273</v>
      </c>
      <c r="CO34">
        <f t="shared" si="78"/>
        <v>0.22326597070108967</v>
      </c>
      <c r="CP34">
        <f t="shared" si="78"/>
        <v>0.22857658912452594</v>
      </c>
      <c r="CQ34">
        <f t="shared" si="78"/>
        <v>0.23392439440116825</v>
      </c>
      <c r="CR34">
        <f t="shared" si="78"/>
        <v>0.23934316528131755</v>
      </c>
      <c r="CS34">
        <f t="shared" si="78"/>
        <v>0.24483277943915477</v>
      </c>
      <c r="CT34">
        <f t="shared" si="78"/>
        <v>0.25000015368827072</v>
      </c>
      <c r="CU34">
        <f t="shared" si="78"/>
        <v>0.25537304014839746</v>
      </c>
      <c r="CV34">
        <f t="shared" si="78"/>
        <v>0.26098625378090706</v>
      </c>
      <c r="CW34">
        <f t="shared" si="78"/>
        <v>0.26671987119666768</v>
      </c>
      <c r="CX34">
        <f t="shared" si="78"/>
        <v>0.27237792595147009</v>
      </c>
      <c r="CY34">
        <f t="shared" si="78"/>
        <v>0.27859797831674538</v>
      </c>
      <c r="CZ34">
        <f t="shared" si="78"/>
        <v>0.28506822429815543</v>
      </c>
      <c r="DA34">
        <f t="shared" si="78"/>
        <v>0.29166271192901611</v>
      </c>
      <c r="DB34">
        <f t="shared" si="78"/>
        <v>0.29841116894390846</v>
      </c>
      <c r="DC34">
        <f t="shared" si="78"/>
        <v>0.30531993054451351</v>
      </c>
      <c r="DD34">
        <f t="shared" si="78"/>
        <v>0.31263431828799981</v>
      </c>
      <c r="DE34">
        <f t="shared" si="78"/>
        <v>0.32026289277734099</v>
      </c>
      <c r="DF34">
        <f t="shared" si="78"/>
        <v>0.3281115542944123</v>
      </c>
      <c r="DG34">
        <f t="shared" si="78"/>
        <v>0.33618123110865072</v>
      </c>
      <c r="DH34">
        <f t="shared" si="78"/>
        <v>0.34465192111040593</v>
      </c>
      <c r="DI34">
        <f t="shared" si="78"/>
        <v>0.35302685190343291</v>
      </c>
      <c r="DJ34">
        <f t="shared" si="78"/>
        <v>0.36134451364598796</v>
      </c>
      <c r="DK34">
        <f t="shared" si="78"/>
        <v>0.36965652025756579</v>
      </c>
      <c r="DL34">
        <f t="shared" si="78"/>
        <v>0.37815446437349814</v>
      </c>
      <c r="DM34">
        <f t="shared" si="78"/>
        <v>0.38686185637909776</v>
      </c>
      <c r="DN34">
        <f t="shared" si="78"/>
        <v>0.39562953747385388</v>
      </c>
      <c r="DO34">
        <f t="shared" si="78"/>
        <v>0.40463640602403877</v>
      </c>
      <c r="DP34">
        <f t="shared" si="78"/>
        <v>0.41387940802621714</v>
      </c>
      <c r="DQ34">
        <f t="shared" si="78"/>
        <v>0.42344914241928477</v>
      </c>
      <c r="DR34">
        <f t="shared" si="78"/>
        <v>0.43330277901258385</v>
      </c>
      <c r="DS34">
        <f t="shared" si="78"/>
        <v>0.44372494697250481</v>
      </c>
      <c r="DT34">
        <f t="shared" si="78"/>
        <v>0.45425821630518365</v>
      </c>
      <c r="DU34">
        <f t="shared" si="78"/>
        <v>0.4651256231727941</v>
      </c>
      <c r="DV34">
        <f t="shared" si="78"/>
        <v>0.47633993256036194</v>
      </c>
      <c r="DW34">
        <f t="shared" si="78"/>
        <v>0.48750879940855979</v>
      </c>
      <c r="DX34">
        <f t="shared" si="78"/>
        <v>0.49878790231912845</v>
      </c>
      <c r="DY34">
        <f t="shared" si="78"/>
        <v>0.51047218376837589</v>
      </c>
      <c r="DZ34">
        <f t="shared" si="78"/>
        <v>0.52239648891382984</v>
      </c>
      <c r="EA34">
        <f t="shared" ref="EA34:GL34" si="79">EA29*GhgT-EaT</f>
        <v>0.53451389899208124</v>
      </c>
      <c r="EB34">
        <f t="shared" si="79"/>
        <v>0.54683715477603323</v>
      </c>
      <c r="EC34">
        <f t="shared" si="79"/>
        <v>0.55917761099501595</v>
      </c>
      <c r="ED34">
        <f t="shared" si="79"/>
        <v>0.57137088108017864</v>
      </c>
      <c r="EE34">
        <f t="shared" si="79"/>
        <v>0.58357972309977935</v>
      </c>
      <c r="EF34">
        <f t="shared" si="79"/>
        <v>0.5960416977407812</v>
      </c>
      <c r="EG34">
        <f t="shared" si="79"/>
        <v>0.60909986333091282</v>
      </c>
      <c r="EH34">
        <f t="shared" si="79"/>
        <v>0.62227283670662692</v>
      </c>
      <c r="EI34">
        <f t="shared" si="79"/>
        <v>0.635661241190427</v>
      </c>
      <c r="EJ34">
        <f t="shared" si="79"/>
        <v>0.64922145772078421</v>
      </c>
      <c r="EK34">
        <f t="shared" si="79"/>
        <v>0.66305277746394164</v>
      </c>
      <c r="EL34">
        <f t="shared" si="79"/>
        <v>0.67704285989856772</v>
      </c>
      <c r="EM34">
        <f t="shared" si="79"/>
        <v>0.69116965708168254</v>
      </c>
      <c r="EN34">
        <f t="shared" si="79"/>
        <v>0.70537753994816188</v>
      </c>
      <c r="EO34">
        <f t="shared" si="79"/>
        <v>0.71943931489220603</v>
      </c>
      <c r="EP34">
        <f t="shared" si="79"/>
        <v>0.73355344533201827</v>
      </c>
      <c r="EQ34">
        <f t="shared" si="79"/>
        <v>0.74803159453038592</v>
      </c>
      <c r="ER34">
        <f t="shared" si="79"/>
        <v>0.76270022249347769</v>
      </c>
      <c r="ES34">
        <f t="shared" si="79"/>
        <v>0.77780780008653572</v>
      </c>
      <c r="ET34">
        <f t="shared" si="79"/>
        <v>0.79350993500705991</v>
      </c>
      <c r="EU34">
        <f t="shared" si="79"/>
        <v>0.80865772276045667</v>
      </c>
      <c r="EV34">
        <f t="shared" si="79"/>
        <v>0.82394514212650727</v>
      </c>
      <c r="EW34">
        <f t="shared" si="79"/>
        <v>0.83929681052521055</v>
      </c>
      <c r="EX34">
        <f t="shared" si="79"/>
        <v>0.85458979201455099</v>
      </c>
      <c r="EY34">
        <f t="shared" si="79"/>
        <v>0.870234117009129</v>
      </c>
      <c r="EZ34">
        <f t="shared" si="79"/>
        <v>0.88665430787681621</v>
      </c>
      <c r="FA34">
        <f t="shared" si="79"/>
        <v>0.9033485510164373</v>
      </c>
      <c r="FB34">
        <f t="shared" si="79"/>
        <v>0.92027370799404318</v>
      </c>
      <c r="FC34">
        <f t="shared" si="79"/>
        <v>0.93777155750973518</v>
      </c>
      <c r="FD34">
        <f t="shared" si="79"/>
        <v>0.95538714459081697</v>
      </c>
      <c r="FE34">
        <f t="shared" si="79"/>
        <v>0.97330309487721867</v>
      </c>
      <c r="FF34">
        <f t="shared" si="79"/>
        <v>0.99118622523596989</v>
      </c>
      <c r="FG34">
        <f t="shared" si="79"/>
        <v>1.0097966369630988</v>
      </c>
      <c r="FH34">
        <f t="shared" si="79"/>
        <v>1.028978560105994</v>
      </c>
      <c r="FI34">
        <f t="shared" si="79"/>
        <v>1.0484481652890667</v>
      </c>
      <c r="FJ34">
        <f t="shared" si="79"/>
        <v>1.0678254502885483</v>
      </c>
      <c r="FK34">
        <f t="shared" si="79"/>
        <v>1.0874676415530051</v>
      </c>
      <c r="FL34">
        <f t="shared" si="79"/>
        <v>1.1072587567641483</v>
      </c>
      <c r="FM34">
        <f t="shared" si="79"/>
        <v>1.1266700176601041</v>
      </c>
      <c r="FN34">
        <f t="shared" si="79"/>
        <v>1.1463445077832324</v>
      </c>
      <c r="FO34">
        <f t="shared" si="79"/>
        <v>1.166233848789566</v>
      </c>
      <c r="FP34">
        <f t="shared" si="79"/>
        <v>1.1863623142922786</v>
      </c>
      <c r="FQ34">
        <f t="shared" si="79"/>
        <v>1.2057388812121657</v>
      </c>
      <c r="FR34">
        <f t="shared" si="79"/>
        <v>1.2258641407361286</v>
      </c>
      <c r="FS34">
        <f t="shared" si="79"/>
        <v>1.2461417606337246</v>
      </c>
      <c r="FT34">
        <f t="shared" si="79"/>
        <v>1.2664514012329935</v>
      </c>
      <c r="FU34">
        <f t="shared" si="79"/>
        <v>1.286967918040546</v>
      </c>
      <c r="FV34">
        <f t="shared" si="79"/>
        <v>1.3076913110563824</v>
      </c>
      <c r="FW34">
        <f t="shared" si="79"/>
        <v>1.3286215802805028</v>
      </c>
      <c r="FX34">
        <f t="shared" si="79"/>
        <v>1.3497587257129069</v>
      </c>
      <c r="FY34">
        <f t="shared" si="79"/>
        <v>1.3711027473535948</v>
      </c>
      <c r="FZ34">
        <f t="shared" si="79"/>
        <v>1.3926536452025666</v>
      </c>
      <c r="GA34">
        <f t="shared" si="79"/>
        <v>1.4144114192598223</v>
      </c>
      <c r="GB34">
        <f t="shared" si="79"/>
        <v>1.4363760695253616</v>
      </c>
      <c r="GC34">
        <f t="shared" si="79"/>
        <v>1.4585475959991849</v>
      </c>
      <c r="GD34">
        <f t="shared" si="79"/>
        <v>1.4809259986812919</v>
      </c>
      <c r="GE34">
        <f t="shared" si="79"/>
        <v>1.5035112775716828</v>
      </c>
      <c r="GF34">
        <f t="shared" si="79"/>
        <v>1.5263034326703575</v>
      </c>
      <c r="GG34">
        <f t="shared" si="79"/>
        <v>1.5493024639773161</v>
      </c>
      <c r="GH34">
        <f t="shared" si="79"/>
        <v>1.5725083714925585</v>
      </c>
      <c r="GI34">
        <f t="shared" si="79"/>
        <v>1.5959211552160848</v>
      </c>
      <c r="GJ34">
        <f t="shared" si="79"/>
        <v>1.6195408151478949</v>
      </c>
      <c r="GK34">
        <f t="shared" si="79"/>
        <v>1.6433673512879887</v>
      </c>
      <c r="GL34">
        <f t="shared" si="79"/>
        <v>1.6674007636363664</v>
      </c>
      <c r="GM34">
        <f t="shared" ref="GM34:IS34" si="80">GM29*GhgT-EaT</f>
        <v>1.6916410521930278</v>
      </c>
      <c r="GN34">
        <f t="shared" si="80"/>
        <v>1.7160882169579732</v>
      </c>
      <c r="GO34">
        <f t="shared" si="80"/>
        <v>1.7407422579312026</v>
      </c>
      <c r="GP34">
        <f t="shared" si="80"/>
        <v>1.7656031751127157</v>
      </c>
      <c r="GQ34">
        <f t="shared" si="80"/>
        <v>1.7906709685025126</v>
      </c>
      <c r="GR34">
        <f t="shared" si="80"/>
        <v>1.8159456381005932</v>
      </c>
      <c r="GS34">
        <f t="shared" si="80"/>
        <v>1.8414271839069576</v>
      </c>
      <c r="GT34">
        <f t="shared" si="80"/>
        <v>1.8671156059216059</v>
      </c>
      <c r="GU34">
        <f t="shared" si="80"/>
        <v>1.8930109041445382</v>
      </c>
      <c r="GV34">
        <f t="shared" si="80"/>
        <v>1.9191130785757544</v>
      </c>
      <c r="GW34">
        <f t="shared" si="80"/>
        <v>1.9454221292152543</v>
      </c>
      <c r="GX34">
        <f t="shared" si="80"/>
        <v>1.971938056063038</v>
      </c>
      <c r="GY34">
        <f t="shared" si="80"/>
        <v>1.9986608591191053</v>
      </c>
      <c r="GZ34">
        <f t="shared" si="80"/>
        <v>2.0255905383834567</v>
      </c>
      <c r="HA34">
        <f t="shared" si="80"/>
        <v>2.0527270938560918</v>
      </c>
      <c r="HB34">
        <f t="shared" si="80"/>
        <v>2.0800705255370104</v>
      </c>
      <c r="HC34">
        <f t="shared" si="80"/>
        <v>2.1076208334262136</v>
      </c>
      <c r="HD34">
        <f t="shared" si="80"/>
        <v>2.1353780175237005</v>
      </c>
      <c r="HE34">
        <f t="shared" si="80"/>
        <v>2.163342077829471</v>
      </c>
      <c r="HF34">
        <f t="shared" si="80"/>
        <v>2.1915130143435251</v>
      </c>
      <c r="HG34">
        <f t="shared" si="80"/>
        <v>2.2198908270658633</v>
      </c>
      <c r="HH34">
        <f t="shared" si="80"/>
        <v>2.2484755159964851</v>
      </c>
      <c r="HI34">
        <f t="shared" si="80"/>
        <v>2.2772670811353906</v>
      </c>
      <c r="HJ34">
        <f t="shared" si="80"/>
        <v>2.3062655224825805</v>
      </c>
      <c r="HK34">
        <f t="shared" si="80"/>
        <v>2.3354708400380542</v>
      </c>
      <c r="HL34">
        <f t="shared" si="80"/>
        <v>2.3648830338018114</v>
      </c>
      <c r="HM34">
        <f t="shared" si="80"/>
        <v>2.3945021037738528</v>
      </c>
      <c r="HN34">
        <f t="shared" si="80"/>
        <v>2.4243280499541773</v>
      </c>
      <c r="HO34">
        <f t="shared" si="80"/>
        <v>2.4543608723427863</v>
      </c>
      <c r="HP34">
        <f t="shared" si="80"/>
        <v>2.4846005709396786</v>
      </c>
      <c r="HQ34">
        <f t="shared" si="80"/>
        <v>2.5150471457448553</v>
      </c>
      <c r="HR34">
        <f t="shared" si="80"/>
        <v>2.5457005967583157</v>
      </c>
      <c r="HS34">
        <f t="shared" si="80"/>
        <v>2.5765609239800598</v>
      </c>
      <c r="HT34">
        <f t="shared" si="80"/>
        <v>2.6076281274100879</v>
      </c>
      <c r="HU34">
        <f t="shared" si="80"/>
        <v>2.6389022070483996</v>
      </c>
      <c r="HV34">
        <f t="shared" si="80"/>
        <v>2.670383162894995</v>
      </c>
      <c r="HW34">
        <f t="shared" si="80"/>
        <v>2.7020709949498745</v>
      </c>
      <c r="HX34">
        <f t="shared" si="80"/>
        <v>2.7339657032130376</v>
      </c>
      <c r="HY34">
        <f t="shared" si="80"/>
        <v>2.7660672876844847</v>
      </c>
      <c r="HZ34">
        <f t="shared" si="80"/>
        <v>2.7983757483642155</v>
      </c>
      <c r="IA34">
        <f t="shared" si="80"/>
        <v>2.8308910852522304</v>
      </c>
      <c r="IB34">
        <f t="shared" si="80"/>
        <v>2.863613298348529</v>
      </c>
      <c r="IC34">
        <f t="shared" si="80"/>
        <v>2.8965423876531116</v>
      </c>
      <c r="ID34">
        <f t="shared" si="80"/>
        <v>2.9296783531659774</v>
      </c>
      <c r="IE34">
        <f t="shared" si="80"/>
        <v>2.9630211948871272</v>
      </c>
      <c r="IF34">
        <f t="shared" si="80"/>
        <v>2.9965709128165612</v>
      </c>
      <c r="IG34">
        <f t="shared" si="80"/>
        <v>3.0303275069542788</v>
      </c>
      <c r="IH34">
        <f t="shared" si="80"/>
        <v>3.0642909773002804</v>
      </c>
      <c r="II34">
        <f t="shared" si="80"/>
        <v>3.0984613238545657</v>
      </c>
      <c r="IJ34">
        <f t="shared" si="80"/>
        <v>3.1328385466171351</v>
      </c>
      <c r="IK34">
        <f t="shared" si="80"/>
        <v>3.1674226455879886</v>
      </c>
      <c r="IL34">
        <f t="shared" si="80"/>
        <v>3.2022136207671257</v>
      </c>
      <c r="IM34">
        <f t="shared" si="80"/>
        <v>3.2372114721545464</v>
      </c>
      <c r="IN34">
        <f t="shared" si="80"/>
        <v>3.2724161997502512</v>
      </c>
      <c r="IO34">
        <f t="shared" si="80"/>
        <v>3.3078278035542397</v>
      </c>
      <c r="IP34">
        <f t="shared" si="80"/>
        <v>3.3434462835665117</v>
      </c>
      <c r="IQ34">
        <f t="shared" si="80"/>
        <v>3.3792716397870675</v>
      </c>
      <c r="IR34">
        <f t="shared" si="80"/>
        <v>3.4153038722159073</v>
      </c>
      <c r="IS34">
        <f t="shared" si="80"/>
        <v>3.4515429808530311</v>
      </c>
    </row>
    <row r="35" spans="1:253" s="2" customFormat="1" ht="16.7" customHeight="1">
      <c r="A35"/>
      <c r="B35" s="18" t="s">
        <v>59</v>
      </c>
      <c r="C35">
        <f t="shared" ref="C35:BN35" si="81">C30*GhgT-EaT</f>
        <v>-5.0966096705854884E-2</v>
      </c>
      <c r="D35">
        <f t="shared" si="81"/>
        <v>-4.8884890797057615E-2</v>
      </c>
      <c r="E35">
        <f t="shared" si="81"/>
        <v>-4.6771793538532329E-2</v>
      </c>
      <c r="F35">
        <f t="shared" si="81"/>
        <v>-4.4620770304081916E-2</v>
      </c>
      <c r="G35">
        <f t="shared" si="81"/>
        <v>-4.2427282811482371E-2</v>
      </c>
      <c r="H35">
        <f t="shared" si="81"/>
        <v>-4.0222265229750948E-2</v>
      </c>
      <c r="I35">
        <f t="shared" si="81"/>
        <v>-3.7996580616874692E-2</v>
      </c>
      <c r="J35">
        <f t="shared" si="81"/>
        <v>-3.5746697835487548E-2</v>
      </c>
      <c r="K35">
        <f t="shared" si="81"/>
        <v>-3.3481611927302132E-2</v>
      </c>
      <c r="L35">
        <f t="shared" si="81"/>
        <v>-3.1179723655301552E-2</v>
      </c>
      <c r="M35">
        <f t="shared" si="81"/>
        <v>-2.8932439665533889E-2</v>
      </c>
      <c r="N35">
        <f t="shared" si="81"/>
        <v>-2.6722484136633178E-2</v>
      </c>
      <c r="O35">
        <f t="shared" si="81"/>
        <v>-2.4518068362661065E-2</v>
      </c>
      <c r="P35">
        <f t="shared" si="81"/>
        <v>-2.2303045309719206E-2</v>
      </c>
      <c r="Q35">
        <f t="shared" si="81"/>
        <v>-2.0081512640788245E-2</v>
      </c>
      <c r="R35">
        <f t="shared" si="81"/>
        <v>-1.7865489128026345E-2</v>
      </c>
      <c r="S35">
        <f t="shared" si="81"/>
        <v>-1.562895975334249E-2</v>
      </c>
      <c r="T35">
        <f t="shared" si="81"/>
        <v>-1.3367510119938045E-2</v>
      </c>
      <c r="U35">
        <f t="shared" si="81"/>
        <v>-1.1109457710917321E-2</v>
      </c>
      <c r="V35">
        <f t="shared" si="81"/>
        <v>-8.8392104904058896E-3</v>
      </c>
      <c r="W35">
        <f t="shared" si="81"/>
        <v>-6.4506004961459307E-3</v>
      </c>
      <c r="X35">
        <f t="shared" si="81"/>
        <v>-3.9892999073736085E-3</v>
      </c>
      <c r="Y35">
        <f t="shared" si="81"/>
        <v>-1.4631515179986815E-3</v>
      </c>
      <c r="Z35">
        <f t="shared" si="81"/>
        <v>1.1253064412081459E-3</v>
      </c>
      <c r="AA35">
        <f t="shared" si="81"/>
        <v>3.7284427179718055E-3</v>
      </c>
      <c r="AB35">
        <f t="shared" si="81"/>
        <v>6.38088236986014E-3</v>
      </c>
      <c r="AC35">
        <f t="shared" si="81"/>
        <v>9.0630025001648962E-3</v>
      </c>
      <c r="AD35">
        <f t="shared" si="81"/>
        <v>1.1790363692284041E-2</v>
      </c>
      <c r="AE35">
        <f t="shared" si="81"/>
        <v>1.4557858427706981E-2</v>
      </c>
      <c r="AF35">
        <f t="shared" si="81"/>
        <v>1.737541131569529E-2</v>
      </c>
      <c r="AG35">
        <f t="shared" si="81"/>
        <v>2.0273820379114661E-2</v>
      </c>
      <c r="AH35">
        <f t="shared" si="81"/>
        <v>2.3179446683777007E-2</v>
      </c>
      <c r="AI35">
        <f t="shared" si="81"/>
        <v>2.6150882378212066E-2</v>
      </c>
      <c r="AJ35">
        <f t="shared" si="81"/>
        <v>2.9195483242151189E-2</v>
      </c>
      <c r="AK35">
        <f t="shared" si="81"/>
        <v>3.2255552126311322E-2</v>
      </c>
      <c r="AL35">
        <f t="shared" si="81"/>
        <v>3.5322883797755771E-2</v>
      </c>
      <c r="AM35">
        <f t="shared" si="81"/>
        <v>3.8428072554507052E-2</v>
      </c>
      <c r="AN35">
        <f t="shared" si="81"/>
        <v>4.159553799610561E-2</v>
      </c>
      <c r="AO35">
        <f t="shared" si="81"/>
        <v>4.483613212407183E-2</v>
      </c>
      <c r="AP35">
        <f t="shared" si="81"/>
        <v>4.8079851791849391E-2</v>
      </c>
      <c r="AQ35">
        <f t="shared" si="81"/>
        <v>5.151926463972855E-2</v>
      </c>
      <c r="AR35">
        <f t="shared" si="81"/>
        <v>5.5050503713840369E-2</v>
      </c>
      <c r="AS35">
        <f t="shared" si="81"/>
        <v>5.861517456142367E-2</v>
      </c>
      <c r="AT35">
        <f t="shared" si="81"/>
        <v>6.2214095569068116E-2</v>
      </c>
      <c r="AU35">
        <f t="shared" si="81"/>
        <v>6.5864640571599992E-2</v>
      </c>
      <c r="AV35">
        <f t="shared" si="81"/>
        <v>6.9587925124730193E-2</v>
      </c>
      <c r="AW35">
        <f t="shared" si="81"/>
        <v>7.3364737914970501E-2</v>
      </c>
      <c r="AX35">
        <f t="shared" si="81"/>
        <v>7.7195324914095892E-2</v>
      </c>
      <c r="AY35">
        <f t="shared" si="81"/>
        <v>8.1095503867241653E-2</v>
      </c>
      <c r="AZ35">
        <f t="shared" si="81"/>
        <v>8.5116699901474552E-2</v>
      </c>
      <c r="BA35">
        <f t="shared" si="81"/>
        <v>8.9237698950827588E-2</v>
      </c>
      <c r="BB35">
        <f t="shared" si="81"/>
        <v>9.342103428604806E-2</v>
      </c>
      <c r="BC35">
        <f t="shared" si="81"/>
        <v>9.7671854177367651E-2</v>
      </c>
      <c r="BD35">
        <f t="shared" si="81"/>
        <v>0.1020358120270726</v>
      </c>
      <c r="BE35">
        <f t="shared" si="81"/>
        <v>0.10646372509458649</v>
      </c>
      <c r="BF35">
        <f t="shared" si="81"/>
        <v>0.11098448161862709</v>
      </c>
      <c r="BG35">
        <f t="shared" si="81"/>
        <v>0.11558754722861825</v>
      </c>
      <c r="BH35">
        <f t="shared" si="81"/>
        <v>0.12040829406833878</v>
      </c>
      <c r="BI35">
        <f t="shared" si="81"/>
        <v>0.12519558197481245</v>
      </c>
      <c r="BJ35">
        <f t="shared" si="81"/>
        <v>0.13007357310313955</v>
      </c>
      <c r="BK35">
        <f t="shared" si="81"/>
        <v>0.13498649777990163</v>
      </c>
      <c r="BL35">
        <f t="shared" si="81"/>
        <v>0.13991776607537837</v>
      </c>
      <c r="BM35">
        <f t="shared" si="81"/>
        <v>0.14491074538380477</v>
      </c>
      <c r="BN35">
        <f t="shared" si="81"/>
        <v>0.1500525329471474</v>
      </c>
      <c r="BO35">
        <f t="shared" ref="BO35:DZ35" si="82">BO30*GhgT-EaT</f>
        <v>0.15502677818433988</v>
      </c>
      <c r="BP35">
        <f t="shared" si="82"/>
        <v>0.15996505361504382</v>
      </c>
      <c r="BQ35">
        <f t="shared" si="82"/>
        <v>0.16502624155696208</v>
      </c>
      <c r="BR35">
        <f t="shared" si="82"/>
        <v>0.17017445899816447</v>
      </c>
      <c r="BS35">
        <f t="shared" si="82"/>
        <v>0.1753126700613836</v>
      </c>
      <c r="BT35">
        <f t="shared" si="82"/>
        <v>0.18019471305584045</v>
      </c>
      <c r="BU35">
        <f t="shared" si="82"/>
        <v>0.18544296823127304</v>
      </c>
      <c r="BV35">
        <f t="shared" si="82"/>
        <v>0.19052433541361288</v>
      </c>
      <c r="BW35">
        <f t="shared" si="82"/>
        <v>0.19573495546050357</v>
      </c>
      <c r="BX35">
        <f t="shared" si="82"/>
        <v>0.20119449725548072</v>
      </c>
      <c r="BY35">
        <f t="shared" si="82"/>
        <v>0.20668496939463027</v>
      </c>
      <c r="BZ35">
        <f t="shared" si="82"/>
        <v>0.21224143516724975</v>
      </c>
      <c r="CA35">
        <f t="shared" si="82"/>
        <v>0.21776463094335141</v>
      </c>
      <c r="CB35">
        <f t="shared" si="82"/>
        <v>0.22349106084422588</v>
      </c>
      <c r="CC35">
        <f t="shared" si="82"/>
        <v>0.22922360797444302</v>
      </c>
      <c r="CD35">
        <f t="shared" si="82"/>
        <v>0.23513430131902857</v>
      </c>
      <c r="CE35">
        <f t="shared" si="82"/>
        <v>0.24092328554604847</v>
      </c>
      <c r="CF35">
        <f t="shared" si="82"/>
        <v>0.24653872226189821</v>
      </c>
      <c r="CG35">
        <f t="shared" si="82"/>
        <v>0.25201339749721752</v>
      </c>
      <c r="CH35">
        <f t="shared" si="82"/>
        <v>0.25760190837543773</v>
      </c>
      <c r="CI35">
        <f t="shared" si="82"/>
        <v>0.26338861123438223</v>
      </c>
      <c r="CJ35">
        <f t="shared" si="82"/>
        <v>0.26928965023141699</v>
      </c>
      <c r="CK35">
        <f t="shared" si="82"/>
        <v>0.27542119314714986</v>
      </c>
      <c r="CL35">
        <f t="shared" si="82"/>
        <v>0.28171754184993963</v>
      </c>
      <c r="CM35">
        <f t="shared" si="82"/>
        <v>0.28790369762366119</v>
      </c>
      <c r="CN35">
        <f t="shared" si="82"/>
        <v>0.29423927861474025</v>
      </c>
      <c r="CO35">
        <f t="shared" si="82"/>
        <v>0.30087195666987504</v>
      </c>
      <c r="CP35">
        <f t="shared" si="82"/>
        <v>0.30767438307027234</v>
      </c>
      <c r="CQ35">
        <f t="shared" si="82"/>
        <v>0.31452444249790429</v>
      </c>
      <c r="CR35">
        <f t="shared" si="82"/>
        <v>0.32146540250553007</v>
      </c>
      <c r="CS35">
        <f t="shared" si="82"/>
        <v>0.32849710640473501</v>
      </c>
      <c r="CT35">
        <f t="shared" si="82"/>
        <v>0.33511604985165949</v>
      </c>
      <c r="CU35">
        <f t="shared" si="82"/>
        <v>0.34199823602820917</v>
      </c>
      <c r="CV35">
        <f t="shared" si="82"/>
        <v>0.34918825978068707</v>
      </c>
      <c r="CW35">
        <f t="shared" si="82"/>
        <v>0.35653250999204206</v>
      </c>
      <c r="CX35">
        <f t="shared" si="82"/>
        <v>0.36377997120467748</v>
      </c>
      <c r="CY35">
        <f t="shared" si="82"/>
        <v>0.37174730100466419</v>
      </c>
      <c r="CZ35">
        <f t="shared" si="82"/>
        <v>0.38003510641105021</v>
      </c>
      <c r="DA35">
        <f t="shared" si="82"/>
        <v>0.38848205423906501</v>
      </c>
      <c r="DB35">
        <f t="shared" si="82"/>
        <v>0.39712622305327749</v>
      </c>
      <c r="DC35">
        <f t="shared" si="82"/>
        <v>0.40597572767944445</v>
      </c>
      <c r="DD35">
        <f t="shared" si="82"/>
        <v>0.41534480305293719</v>
      </c>
      <c r="DE35">
        <f t="shared" si="82"/>
        <v>0.42511632349859446</v>
      </c>
      <c r="DF35">
        <f t="shared" si="82"/>
        <v>0.43516975570827715</v>
      </c>
      <c r="DG35">
        <f t="shared" si="82"/>
        <v>0.4455062887119664</v>
      </c>
      <c r="DH35">
        <f t="shared" si="82"/>
        <v>0.45635648368045317</v>
      </c>
      <c r="DI35">
        <f t="shared" si="82"/>
        <v>0.46708401968201824</v>
      </c>
      <c r="DJ35">
        <f t="shared" si="82"/>
        <v>0.47773819916089705</v>
      </c>
      <c r="DK35">
        <f t="shared" si="82"/>
        <v>0.48838513492366059</v>
      </c>
      <c r="DL35">
        <f t="shared" si="82"/>
        <v>0.49927023997060066</v>
      </c>
      <c r="DM35">
        <f t="shared" si="82"/>
        <v>0.51042362899891136</v>
      </c>
      <c r="DN35">
        <f t="shared" si="82"/>
        <v>0.52165424294888563</v>
      </c>
      <c r="DO35">
        <f t="shared" si="82"/>
        <v>0.53319123459948159</v>
      </c>
      <c r="DP35">
        <f t="shared" si="82"/>
        <v>0.54503069204591958</v>
      </c>
      <c r="DQ35">
        <f t="shared" si="82"/>
        <v>0.55728866441179548</v>
      </c>
      <c r="DR35">
        <f t="shared" si="82"/>
        <v>0.56991029006020866</v>
      </c>
      <c r="DS35">
        <f t="shared" si="82"/>
        <v>0.58326015345221405</v>
      </c>
      <c r="DT35">
        <f t="shared" si="82"/>
        <v>0.5967523277486958</v>
      </c>
      <c r="DU35">
        <f t="shared" si="82"/>
        <v>0.61067250229067671</v>
      </c>
      <c r="DV35">
        <f t="shared" si="82"/>
        <v>0.62503702788030757</v>
      </c>
      <c r="DW35">
        <f t="shared" si="82"/>
        <v>0.63934334564838824</v>
      </c>
      <c r="DX35">
        <f t="shared" si="82"/>
        <v>0.65379086593586622</v>
      </c>
      <c r="DY35">
        <f t="shared" si="82"/>
        <v>0.66875738362978954</v>
      </c>
      <c r="DZ35">
        <f t="shared" si="82"/>
        <v>0.68403135017384864</v>
      </c>
      <c r="EA35">
        <f t="shared" ref="EA35:GL35" si="83">EA30*GhgT-EaT</f>
        <v>0.69955266683576045</v>
      </c>
      <c r="EB35">
        <f t="shared" si="83"/>
        <v>0.71533765340411626</v>
      </c>
      <c r="EC35">
        <f t="shared" si="83"/>
        <v>0.73114467218868884</v>
      </c>
      <c r="ED35">
        <f t="shared" si="83"/>
        <v>0.74676315872284593</v>
      </c>
      <c r="EE35">
        <f t="shared" si="83"/>
        <v>0.76240159150986475</v>
      </c>
      <c r="EF35">
        <f t="shared" si="83"/>
        <v>0.77836426450571139</v>
      </c>
      <c r="EG35">
        <f t="shared" si="83"/>
        <v>0.79509060469220816</v>
      </c>
      <c r="EH35">
        <f t="shared" si="83"/>
        <v>0.81196400336593666</v>
      </c>
      <c r="EI35">
        <f t="shared" si="83"/>
        <v>0.82911334998776931</v>
      </c>
      <c r="EJ35">
        <f t="shared" si="83"/>
        <v>0.84648277244789782</v>
      </c>
      <c r="EK35">
        <f t="shared" si="83"/>
        <v>0.86419945383437757</v>
      </c>
      <c r="EL35">
        <f t="shared" si="83"/>
        <v>0.88211949600443007</v>
      </c>
      <c r="EM35">
        <f t="shared" si="83"/>
        <v>0.90021465751846308</v>
      </c>
      <c r="EN35">
        <f t="shared" si="83"/>
        <v>0.91841368252808797</v>
      </c>
      <c r="EO35">
        <f t="shared" si="83"/>
        <v>0.93642555637947977</v>
      </c>
      <c r="EP35">
        <f t="shared" si="83"/>
        <v>0.95450449293020745</v>
      </c>
      <c r="EQ35">
        <f t="shared" si="83"/>
        <v>0.97304970489671538</v>
      </c>
      <c r="ER35">
        <f t="shared" si="83"/>
        <v>0.99183890309506306</v>
      </c>
      <c r="ES35">
        <f t="shared" si="83"/>
        <v>1.011190356442105</v>
      </c>
      <c r="ET35">
        <f t="shared" si="83"/>
        <v>1.0313033844568087</v>
      </c>
      <c r="EU35">
        <f t="shared" si="83"/>
        <v>1.0507063434166519</v>
      </c>
      <c r="EV35">
        <f t="shared" si="83"/>
        <v>1.0702881579621373</v>
      </c>
      <c r="EW35">
        <f t="shared" si="83"/>
        <v>1.0899522697621173</v>
      </c>
      <c r="EX35">
        <f t="shared" si="83"/>
        <v>1.1095412088892038</v>
      </c>
      <c r="EY35">
        <f t="shared" si="83"/>
        <v>1.1295801875681979</v>
      </c>
      <c r="EZ35">
        <f t="shared" si="83"/>
        <v>1.150612980917648</v>
      </c>
      <c r="FA35">
        <f t="shared" si="83"/>
        <v>1.1719968106739815</v>
      </c>
      <c r="FB35">
        <f t="shared" si="83"/>
        <v>1.1936764203682586</v>
      </c>
      <c r="FC35">
        <f t="shared" si="83"/>
        <v>1.2160895978939572</v>
      </c>
      <c r="FD35">
        <f t="shared" si="83"/>
        <v>1.2386535866923298</v>
      </c>
      <c r="FE35">
        <f t="shared" si="83"/>
        <v>1.2616023138459496</v>
      </c>
      <c r="FF35">
        <f t="shared" si="83"/>
        <v>1.2845090016127203</v>
      </c>
      <c r="FG35">
        <f t="shared" si="83"/>
        <v>1.3083472716522708</v>
      </c>
      <c r="FH35">
        <f t="shared" si="83"/>
        <v>1.3329175966113727</v>
      </c>
      <c r="FI35">
        <f t="shared" si="83"/>
        <v>1.3578564164893314</v>
      </c>
      <c r="FJ35">
        <f t="shared" si="83"/>
        <v>1.3826769824834526</v>
      </c>
      <c r="FK35">
        <f t="shared" si="83"/>
        <v>1.4078368696689714</v>
      </c>
      <c r="FL35">
        <f t="shared" si="83"/>
        <v>1.43318751508749</v>
      </c>
      <c r="FM35">
        <f t="shared" si="83"/>
        <v>1.4580516011609552</v>
      </c>
      <c r="FN35">
        <f t="shared" si="83"/>
        <v>1.4832528602906454</v>
      </c>
      <c r="FO35">
        <f t="shared" si="83"/>
        <v>1.5087293241523521</v>
      </c>
      <c r="FP35">
        <f t="shared" si="83"/>
        <v>1.5345120850697787</v>
      </c>
      <c r="FQ35">
        <f t="shared" si="83"/>
        <v>1.5593317312682751</v>
      </c>
      <c r="FR35">
        <f t="shared" si="83"/>
        <v>1.5851103856141602</v>
      </c>
      <c r="FS35">
        <f t="shared" si="83"/>
        <v>1.6110841999480801</v>
      </c>
      <c r="FT35">
        <f t="shared" si="83"/>
        <v>1.6370990299319772</v>
      </c>
      <c r="FU35">
        <f t="shared" si="83"/>
        <v>1.6633788498038007</v>
      </c>
      <c r="FV35">
        <f t="shared" si="83"/>
        <v>1.6899236595635496</v>
      </c>
      <c r="FW35">
        <f t="shared" si="83"/>
        <v>1.7167334592112251</v>
      </c>
      <c r="FX35">
        <f t="shared" si="83"/>
        <v>1.7438082487468261</v>
      </c>
      <c r="FY35">
        <f t="shared" si="83"/>
        <v>1.7711480281703533</v>
      </c>
      <c r="FZ35">
        <f t="shared" si="83"/>
        <v>1.7987527974818063</v>
      </c>
      <c r="GA35">
        <f t="shared" si="83"/>
        <v>1.8266225566811853</v>
      </c>
      <c r="GB35">
        <f t="shared" si="83"/>
        <v>1.8547573057684905</v>
      </c>
      <c r="GC35">
        <f t="shared" si="83"/>
        <v>1.8831570447437216</v>
      </c>
      <c r="GD35">
        <f t="shared" si="83"/>
        <v>1.9118217736068783</v>
      </c>
      <c r="GE35">
        <f t="shared" si="83"/>
        <v>1.9407514923579616</v>
      </c>
      <c r="GF35">
        <f t="shared" si="83"/>
        <v>1.9699462009969704</v>
      </c>
      <c r="GG35">
        <f t="shared" si="83"/>
        <v>1.9994058995239055</v>
      </c>
      <c r="GH35">
        <f t="shared" si="83"/>
        <v>2.0291305879387664</v>
      </c>
      <c r="GI35">
        <f t="shared" si="83"/>
        <v>2.0591202662415529</v>
      </c>
      <c r="GJ35">
        <f t="shared" si="83"/>
        <v>2.0893749344322661</v>
      </c>
      <c r="GK35">
        <f t="shared" si="83"/>
        <v>2.1198945925109047</v>
      </c>
      <c r="GL35">
        <f t="shared" si="83"/>
        <v>2.1506792404774693</v>
      </c>
      <c r="GM35">
        <f t="shared" ref="GM35:IS35" si="84">GM30*GhgT-EaT</f>
        <v>2.1817288783319602</v>
      </c>
      <c r="GN35">
        <f t="shared" si="84"/>
        <v>2.2130435060743774</v>
      </c>
      <c r="GO35">
        <f t="shared" si="84"/>
        <v>2.2446231237047201</v>
      </c>
      <c r="GP35">
        <f t="shared" si="84"/>
        <v>2.2764677312229886</v>
      </c>
      <c r="GQ35">
        <f t="shared" si="84"/>
        <v>2.308577328629184</v>
      </c>
      <c r="GR35">
        <f t="shared" si="84"/>
        <v>2.3409519159233043</v>
      </c>
      <c r="GS35">
        <f t="shared" si="84"/>
        <v>2.373591493105351</v>
      </c>
      <c r="GT35">
        <f t="shared" si="84"/>
        <v>2.4064960601753236</v>
      </c>
      <c r="GU35">
        <f t="shared" si="84"/>
        <v>2.4396656171332221</v>
      </c>
      <c r="GV35">
        <f t="shared" si="84"/>
        <v>2.4731001639790469</v>
      </c>
      <c r="GW35">
        <f t="shared" si="84"/>
        <v>2.5067997007127976</v>
      </c>
      <c r="GX35">
        <f t="shared" si="84"/>
        <v>2.5407642273344742</v>
      </c>
      <c r="GY35">
        <f t="shared" si="84"/>
        <v>2.5749937438440766</v>
      </c>
      <c r="GZ35">
        <f t="shared" si="84"/>
        <v>2.609488250241605</v>
      </c>
      <c r="HA35">
        <f t="shared" si="84"/>
        <v>2.6442477465270597</v>
      </c>
      <c r="HB35">
        <f t="shared" si="84"/>
        <v>2.6792722327004399</v>
      </c>
      <c r="HC35">
        <f t="shared" si="84"/>
        <v>2.7145617087617464</v>
      </c>
      <c r="HD35">
        <f t="shared" si="84"/>
        <v>2.7501161747109792</v>
      </c>
      <c r="HE35">
        <f t="shared" si="84"/>
        <v>2.7859356305481375</v>
      </c>
      <c r="HF35">
        <f t="shared" si="84"/>
        <v>2.8220200762732222</v>
      </c>
      <c r="HG35">
        <f t="shared" si="84"/>
        <v>2.8583695118862322</v>
      </c>
      <c r="HH35">
        <f t="shared" si="84"/>
        <v>2.8949839373871682</v>
      </c>
      <c r="HI35">
        <f t="shared" si="84"/>
        <v>2.9318633527760309</v>
      </c>
      <c r="HJ35">
        <f t="shared" si="84"/>
        <v>2.9690077580528191</v>
      </c>
      <c r="HK35">
        <f t="shared" si="84"/>
        <v>3.0064171532175337</v>
      </c>
      <c r="HL35">
        <f t="shared" si="84"/>
        <v>3.0440915382701736</v>
      </c>
      <c r="HM35">
        <f t="shared" si="84"/>
        <v>3.0820309132107404</v>
      </c>
      <c r="HN35">
        <f t="shared" si="84"/>
        <v>3.1202352780392322</v>
      </c>
      <c r="HO35">
        <f t="shared" si="84"/>
        <v>3.1587046327556507</v>
      </c>
      <c r="HP35">
        <f t="shared" si="84"/>
        <v>3.1974389773599943</v>
      </c>
      <c r="HQ35">
        <f t="shared" si="84"/>
        <v>3.2364383118522646</v>
      </c>
      <c r="HR35">
        <f t="shared" si="84"/>
        <v>3.2757026362324613</v>
      </c>
      <c r="HS35">
        <f t="shared" si="84"/>
        <v>3.3152319505005829</v>
      </c>
      <c r="HT35">
        <f t="shared" si="84"/>
        <v>3.3550262546566314</v>
      </c>
      <c r="HU35">
        <f t="shared" si="84"/>
        <v>3.3950855487006057</v>
      </c>
      <c r="HV35">
        <f t="shared" si="84"/>
        <v>3.4354098326325051</v>
      </c>
      <c r="HW35">
        <f t="shared" si="84"/>
        <v>3.4759991064523317</v>
      </c>
      <c r="HX35">
        <f t="shared" si="84"/>
        <v>3.5168533701600833</v>
      </c>
      <c r="HY35">
        <f t="shared" si="84"/>
        <v>3.5579726237557612</v>
      </c>
      <c r="HZ35">
        <f t="shared" si="84"/>
        <v>3.5993568672393654</v>
      </c>
      <c r="IA35">
        <f t="shared" si="84"/>
        <v>3.641006100610896</v>
      </c>
      <c r="IB35">
        <f t="shared" si="84"/>
        <v>3.6829203238703516</v>
      </c>
      <c r="IC35">
        <f t="shared" si="84"/>
        <v>3.7250995370177331</v>
      </c>
      <c r="ID35">
        <f t="shared" si="84"/>
        <v>3.7675437400530409</v>
      </c>
      <c r="IE35">
        <f t="shared" si="84"/>
        <v>3.8102529329762747</v>
      </c>
      <c r="IF35">
        <f t="shared" si="84"/>
        <v>3.8532271157874343</v>
      </c>
      <c r="IG35">
        <f t="shared" si="84"/>
        <v>3.8964662884865207</v>
      </c>
      <c r="IH35">
        <f t="shared" si="84"/>
        <v>3.9399704510735325</v>
      </c>
      <c r="II35">
        <f t="shared" si="84"/>
        <v>3.9837396035484698</v>
      </c>
      <c r="IJ35">
        <f t="shared" si="84"/>
        <v>4.0277737459113343</v>
      </c>
      <c r="IK35">
        <f t="shared" si="84"/>
        <v>4.0720728781621238</v>
      </c>
      <c r="IL35">
        <f t="shared" si="84"/>
        <v>4.1166370003008401</v>
      </c>
      <c r="IM35">
        <f t="shared" si="84"/>
        <v>4.1614661123274814</v>
      </c>
      <c r="IN35">
        <f t="shared" si="84"/>
        <v>4.2065602142420495</v>
      </c>
      <c r="IO35">
        <f t="shared" si="84"/>
        <v>4.2519193060445435</v>
      </c>
      <c r="IP35">
        <f t="shared" si="84"/>
        <v>4.2975433877349634</v>
      </c>
      <c r="IQ35">
        <f t="shared" si="84"/>
        <v>4.3434324593133082</v>
      </c>
      <c r="IR35">
        <f t="shared" si="84"/>
        <v>4.3895865207795808</v>
      </c>
      <c r="IS35">
        <f t="shared" si="84"/>
        <v>4.4360055721337774</v>
      </c>
    </row>
    <row r="36" spans="1:253" s="2" customFormat="1" ht="16.7" customHeight="1">
      <c r="A36"/>
      <c r="B36" s="18" t="s">
        <v>58</v>
      </c>
      <c r="C36">
        <f t="shared" ref="C36:BN36" si="85">C31*GhgT-EaT</f>
        <v>-5.1760379101599571E-2</v>
      </c>
      <c r="D36">
        <f t="shared" si="85"/>
        <v>-5.0491928263329058E-2</v>
      </c>
      <c r="E36">
        <f t="shared" si="85"/>
        <v>-4.9204040324133017E-2</v>
      </c>
      <c r="F36">
        <f t="shared" si="85"/>
        <v>-4.7893037307398953E-2</v>
      </c>
      <c r="G36">
        <f t="shared" si="85"/>
        <v>-4.6556153226413564E-2</v>
      </c>
      <c r="H36">
        <f t="shared" si="85"/>
        <v>-4.5212241800770527E-2</v>
      </c>
      <c r="I36">
        <f t="shared" si="85"/>
        <v>-4.385573425819863E-2</v>
      </c>
      <c r="J36">
        <f t="shared" si="85"/>
        <v>-4.2484478445403935E-2</v>
      </c>
      <c r="K36">
        <f t="shared" si="85"/>
        <v>-4.1103956649435683E-2</v>
      </c>
      <c r="L36">
        <f t="shared" si="85"/>
        <v>-3.9701004593667412E-2</v>
      </c>
      <c r="M36">
        <f t="shared" si="85"/>
        <v>-3.8331332689218491E-2</v>
      </c>
      <c r="N36">
        <f t="shared" si="85"/>
        <v>-3.6984411689558891E-2</v>
      </c>
      <c r="O36">
        <f t="shared" si="85"/>
        <v>-3.5640867052974805E-2</v>
      </c>
      <c r="P36">
        <f t="shared" si="85"/>
        <v>-3.4290857504944879E-2</v>
      </c>
      <c r="Q36">
        <f t="shared" si="85"/>
        <v>-3.2936880484103488E-2</v>
      </c>
      <c r="R36">
        <f t="shared" si="85"/>
        <v>-3.1586261177042975E-2</v>
      </c>
      <c r="S36">
        <f t="shared" si="85"/>
        <v>-3.0223143982274946E-2</v>
      </c>
      <c r="T36">
        <f t="shared" si="85"/>
        <v>-2.8844838418624036E-2</v>
      </c>
      <c r="U36">
        <f t="shared" si="85"/>
        <v>-2.7468603391145985E-2</v>
      </c>
      <c r="V36">
        <f t="shared" si="85"/>
        <v>-2.608493588483796E-2</v>
      </c>
      <c r="W36">
        <f t="shared" si="85"/>
        <v>-2.4629128779585542E-2</v>
      </c>
      <c r="X36">
        <f t="shared" si="85"/>
        <v>-2.3129018299470571E-2</v>
      </c>
      <c r="Y36">
        <f t="shared" si="85"/>
        <v>-2.1589384460957158E-2</v>
      </c>
      <c r="Z36">
        <f t="shared" si="85"/>
        <v>-2.0011774261838831E-2</v>
      </c>
      <c r="AA36">
        <f t="shared" si="85"/>
        <v>-1.8425217939643176E-2</v>
      </c>
      <c r="AB36">
        <f t="shared" si="85"/>
        <v>-1.6808612256525517E-2</v>
      </c>
      <c r="AC36">
        <f t="shared" si="85"/>
        <v>-1.5173916951632109E-2</v>
      </c>
      <c r="AD36">
        <f t="shared" si="85"/>
        <v>-1.3511648179577132E-2</v>
      </c>
      <c r="AE36">
        <f t="shared" si="85"/>
        <v>-1.1824918864511348E-2</v>
      </c>
      <c r="AF36">
        <f t="shared" si="85"/>
        <v>-1.0107680167689814E-2</v>
      </c>
      <c r="AG36">
        <f t="shared" si="85"/>
        <v>-8.3411613477092361E-3</v>
      </c>
      <c r="AH36">
        <f t="shared" si="85"/>
        <v>-6.5702437723407434E-3</v>
      </c>
      <c r="AI36">
        <f t="shared" si="85"/>
        <v>-4.7592167703795277E-3</v>
      </c>
      <c r="AJ36">
        <f t="shared" si="85"/>
        <v>-2.9035971501688018E-3</v>
      </c>
      <c r="AK36">
        <f t="shared" si="85"/>
        <v>-1.0385500998643937E-3</v>
      </c>
      <c r="AL36">
        <f t="shared" si="85"/>
        <v>8.3092346517363996E-4</v>
      </c>
      <c r="AM36">
        <f t="shared" si="85"/>
        <v>2.7234701203796979E-3</v>
      </c>
      <c r="AN36">
        <f t="shared" si="85"/>
        <v>4.6539730934903392E-3</v>
      </c>
      <c r="AO36">
        <f t="shared" si="85"/>
        <v>6.6290464491530546E-3</v>
      </c>
      <c r="AP36">
        <f t="shared" si="85"/>
        <v>8.6060247550068872E-3</v>
      </c>
      <c r="AQ36">
        <f t="shared" si="85"/>
        <v>1.0702273901527871E-2</v>
      </c>
      <c r="AR36">
        <f t="shared" si="85"/>
        <v>1.2854489184387273E-2</v>
      </c>
      <c r="AS36">
        <f t="shared" si="85"/>
        <v>1.5027080423756063E-2</v>
      </c>
      <c r="AT36">
        <f t="shared" si="85"/>
        <v>1.7220546408894498E-2</v>
      </c>
      <c r="AU36">
        <f t="shared" si="85"/>
        <v>1.9445476123456866E-2</v>
      </c>
      <c r="AV36">
        <f t="shared" si="85"/>
        <v>2.1714739050577338E-2</v>
      </c>
      <c r="AW36">
        <f t="shared" si="85"/>
        <v>2.4016626302348444E-2</v>
      </c>
      <c r="AX36">
        <f t="shared" si="85"/>
        <v>2.6351287793347521E-2</v>
      </c>
      <c r="AY36">
        <f t="shared" si="85"/>
        <v>2.8728364103582364E-2</v>
      </c>
      <c r="AZ36">
        <f t="shared" si="85"/>
        <v>3.1179197756760153E-2</v>
      </c>
      <c r="BA36">
        <f t="shared" si="85"/>
        <v>3.3690859229836008E-2</v>
      </c>
      <c r="BB36">
        <f t="shared" si="85"/>
        <v>3.6240513346373467E-2</v>
      </c>
      <c r="BC36">
        <f t="shared" si="85"/>
        <v>3.8831297867832647E-2</v>
      </c>
      <c r="BD36">
        <f t="shared" si="85"/>
        <v>4.1491037574142804E-2</v>
      </c>
      <c r="BE36">
        <f t="shared" si="85"/>
        <v>4.4189756628579303E-2</v>
      </c>
      <c r="BF36">
        <f t="shared" si="85"/>
        <v>4.6945061799632794E-2</v>
      </c>
      <c r="BG36">
        <f t="shared" si="85"/>
        <v>4.9750532611976241E-2</v>
      </c>
      <c r="BH36">
        <f t="shared" si="85"/>
        <v>5.2688675514649085E-2</v>
      </c>
      <c r="BI36">
        <f t="shared" si="85"/>
        <v>5.5606425907505773E-2</v>
      </c>
      <c r="BJ36">
        <f t="shared" si="85"/>
        <v>5.8579457989361809E-2</v>
      </c>
      <c r="BK36">
        <f t="shared" si="85"/>
        <v>6.1573781327699896E-2</v>
      </c>
      <c r="BL36">
        <f t="shared" si="85"/>
        <v>6.4579284712393409E-2</v>
      </c>
      <c r="BM36">
        <f t="shared" si="85"/>
        <v>6.7622399649973436E-2</v>
      </c>
      <c r="BN36">
        <f t="shared" si="85"/>
        <v>7.0756210061217184E-2</v>
      </c>
      <c r="BO36">
        <f t="shared" ref="BO36:DZ36" si="86">BO31*GhgT-EaT</f>
        <v>7.3787906979916718E-2</v>
      </c>
      <c r="BP36">
        <f t="shared" si="86"/>
        <v>7.6797681064839945E-2</v>
      </c>
      <c r="BQ36">
        <f t="shared" si="86"/>
        <v>7.9882367717147656E-2</v>
      </c>
      <c r="BR36">
        <f t="shared" si="86"/>
        <v>8.3020097002505067E-2</v>
      </c>
      <c r="BS36">
        <f t="shared" si="86"/>
        <v>8.6151727612816781E-2</v>
      </c>
      <c r="BT36">
        <f t="shared" si="86"/>
        <v>8.912722922109842E-2</v>
      </c>
      <c r="BU36">
        <f t="shared" si="86"/>
        <v>9.2325929382670702E-2</v>
      </c>
      <c r="BV36">
        <f t="shared" si="86"/>
        <v>9.5422914853812352E-2</v>
      </c>
      <c r="BW36">
        <f t="shared" si="86"/>
        <v>9.8598677203154933E-2</v>
      </c>
      <c r="BX36">
        <f t="shared" si="86"/>
        <v>0.10192615207584246</v>
      </c>
      <c r="BY36">
        <f t="shared" si="86"/>
        <v>0.10527247833696182</v>
      </c>
      <c r="BZ36">
        <f t="shared" si="86"/>
        <v>0.10865902631729779</v>
      </c>
      <c r="CA36">
        <f t="shared" si="86"/>
        <v>0.1120252969407447</v>
      </c>
      <c r="CB36">
        <f t="shared" si="86"/>
        <v>0.11551543445061715</v>
      </c>
      <c r="CC36">
        <f t="shared" si="86"/>
        <v>0.11900930028196655</v>
      </c>
      <c r="CD36">
        <f t="shared" si="86"/>
        <v>0.12261174245071488</v>
      </c>
      <c r="CE36">
        <f t="shared" si="86"/>
        <v>0.12614000549497165</v>
      </c>
      <c r="CF36">
        <f t="shared" si="86"/>
        <v>0.1295624950138444</v>
      </c>
      <c r="CG36">
        <f t="shared" si="86"/>
        <v>0.1328991933972892</v>
      </c>
      <c r="CH36">
        <f t="shared" si="86"/>
        <v>0.13630527218949237</v>
      </c>
      <c r="CI36">
        <f t="shared" si="86"/>
        <v>0.13983214478831779</v>
      </c>
      <c r="CJ36">
        <f t="shared" si="86"/>
        <v>0.14342870283709894</v>
      </c>
      <c r="CK36">
        <f t="shared" si="86"/>
        <v>0.14716574813303876</v>
      </c>
      <c r="CL36">
        <f t="shared" si="86"/>
        <v>0.15100323905901478</v>
      </c>
      <c r="CM36">
        <f t="shared" si="86"/>
        <v>0.15477356973301512</v>
      </c>
      <c r="CN36">
        <f t="shared" si="86"/>
        <v>0.15863497190619522</v>
      </c>
      <c r="CO36">
        <f t="shared" si="86"/>
        <v>0.1626774484355244</v>
      </c>
      <c r="CP36">
        <f t="shared" si="86"/>
        <v>0.16682338297923513</v>
      </c>
      <c r="CQ36">
        <f t="shared" si="86"/>
        <v>0.17099834884227363</v>
      </c>
      <c r="CR36">
        <f t="shared" si="86"/>
        <v>0.17522871667991019</v>
      </c>
      <c r="CS36">
        <f t="shared" si="86"/>
        <v>0.17951439099388089</v>
      </c>
      <c r="CT36">
        <f t="shared" si="86"/>
        <v>0.18354849657095396</v>
      </c>
      <c r="CU36">
        <f t="shared" si="86"/>
        <v>0.18774304300572894</v>
      </c>
      <c r="CV36">
        <f t="shared" si="86"/>
        <v>0.19212520991072593</v>
      </c>
      <c r="CW36">
        <f t="shared" si="86"/>
        <v>0.19660137456972659</v>
      </c>
      <c r="CX36">
        <f t="shared" si="86"/>
        <v>0.20101854838786798</v>
      </c>
      <c r="CY36">
        <f t="shared" si="86"/>
        <v>0.20587446683440513</v>
      </c>
      <c r="CZ36">
        <f t="shared" si="86"/>
        <v>0.2109257083625577</v>
      </c>
      <c r="DA36">
        <f t="shared" si="86"/>
        <v>0.21607394381969453</v>
      </c>
      <c r="DB36">
        <f t="shared" si="86"/>
        <v>0.22134238128289402</v>
      </c>
      <c r="DC36">
        <f t="shared" si="86"/>
        <v>0.22673596656625861</v>
      </c>
      <c r="DD36">
        <f t="shared" si="86"/>
        <v>0.23244621919483893</v>
      </c>
      <c r="DE36">
        <f t="shared" si="86"/>
        <v>0.23840175355502841</v>
      </c>
      <c r="DF36">
        <f t="shared" si="86"/>
        <v>0.24452910715323023</v>
      </c>
      <c r="DG36">
        <f t="shared" si="86"/>
        <v>0.25082900467798674</v>
      </c>
      <c r="DH36">
        <f t="shared" si="86"/>
        <v>0.25744196827039223</v>
      </c>
      <c r="DI36">
        <f t="shared" si="86"/>
        <v>0.26398017382527944</v>
      </c>
      <c r="DJ36">
        <f t="shared" si="86"/>
        <v>0.2704736701362131</v>
      </c>
      <c r="DK36">
        <f t="shared" si="86"/>
        <v>0.27696275155588596</v>
      </c>
      <c r="DL36">
        <f t="shared" si="86"/>
        <v>0.28359699210031769</v>
      </c>
      <c r="DM36">
        <f t="shared" si="86"/>
        <v>0.29039474603841503</v>
      </c>
      <c r="DN36">
        <f t="shared" si="86"/>
        <v>0.29723956692755515</v>
      </c>
      <c r="DO36">
        <f t="shared" si="86"/>
        <v>0.30427111852389649</v>
      </c>
      <c r="DP36">
        <f t="shared" si="86"/>
        <v>0.3114870166044863</v>
      </c>
      <c r="DQ36">
        <f t="shared" si="86"/>
        <v>0.31895799064759661</v>
      </c>
      <c r="DR36">
        <f t="shared" si="86"/>
        <v>0.32665060364969906</v>
      </c>
      <c r="DS36">
        <f t="shared" si="86"/>
        <v>0.33478706210333281</v>
      </c>
      <c r="DT36">
        <f t="shared" si="86"/>
        <v>0.3430102560334109</v>
      </c>
      <c r="DU36">
        <f t="shared" si="86"/>
        <v>0.35149430703096535</v>
      </c>
      <c r="DV36">
        <f t="shared" si="86"/>
        <v>0.36024918056294342</v>
      </c>
      <c r="DW36">
        <f t="shared" si="86"/>
        <v>0.36896857766285523</v>
      </c>
      <c r="DX36">
        <f t="shared" si="86"/>
        <v>0.37777403470202559</v>
      </c>
      <c r="DY36">
        <f t="shared" si="86"/>
        <v>0.38689580964731124</v>
      </c>
      <c r="DZ36">
        <f t="shared" si="86"/>
        <v>0.39620496814269729</v>
      </c>
      <c r="EA36">
        <f t="shared" ref="EA36:GL36" si="87">EA31*GhgT-EaT</f>
        <v>0.40566488128615069</v>
      </c>
      <c r="EB36">
        <f t="shared" si="87"/>
        <v>0.41528549564251238</v>
      </c>
      <c r="EC36">
        <f t="shared" si="87"/>
        <v>0.42491953816713518</v>
      </c>
      <c r="ED36">
        <f t="shared" si="87"/>
        <v>0.43443867428577959</v>
      </c>
      <c r="EE36">
        <f t="shared" si="87"/>
        <v>0.44396996722228421</v>
      </c>
      <c r="EF36">
        <f t="shared" si="87"/>
        <v>0.45369887768569978</v>
      </c>
      <c r="EG36">
        <f t="shared" si="87"/>
        <v>0.46389322709681619</v>
      </c>
      <c r="EH36">
        <f t="shared" si="87"/>
        <v>0.47417720553532278</v>
      </c>
      <c r="EI36">
        <f t="shared" si="87"/>
        <v>0.48462936839258969</v>
      </c>
      <c r="EJ36">
        <f t="shared" si="87"/>
        <v>0.49521566280329382</v>
      </c>
      <c r="EK36">
        <f t="shared" si="87"/>
        <v>0.50601360416078245</v>
      </c>
      <c r="EL36">
        <f t="shared" si="87"/>
        <v>0.51693548960054758</v>
      </c>
      <c r="EM36">
        <f t="shared" si="87"/>
        <v>0.52796410656444048</v>
      </c>
      <c r="EN36">
        <f t="shared" si="87"/>
        <v>0.53905602612491565</v>
      </c>
      <c r="EO36">
        <f t="shared" si="87"/>
        <v>0.55003388102579098</v>
      </c>
      <c r="EP36">
        <f t="shared" si="87"/>
        <v>0.56105260921884259</v>
      </c>
      <c r="EQ36">
        <f t="shared" si="87"/>
        <v>0.57235552238345855</v>
      </c>
      <c r="ER36">
        <f t="shared" si="87"/>
        <v>0.58380713997899891</v>
      </c>
      <c r="ES36">
        <f t="shared" si="87"/>
        <v>0.59560144015662686</v>
      </c>
      <c r="ET36">
        <f t="shared" si="87"/>
        <v>0.60785990393359779</v>
      </c>
      <c r="EU36">
        <f t="shared" si="87"/>
        <v>0.61968559568928039</v>
      </c>
      <c r="EV36">
        <f t="shared" si="87"/>
        <v>0.63162029612910031</v>
      </c>
      <c r="EW36">
        <f t="shared" si="87"/>
        <v>0.64360515499918902</v>
      </c>
      <c r="EX36">
        <f t="shared" si="87"/>
        <v>0.65554419772031136</v>
      </c>
      <c r="EY36">
        <f t="shared" si="87"/>
        <v>0.66775752999849258</v>
      </c>
      <c r="EZ36">
        <f t="shared" si="87"/>
        <v>0.68057657122959248</v>
      </c>
      <c r="FA36">
        <f t="shared" si="87"/>
        <v>0.69360956170170307</v>
      </c>
      <c r="FB36">
        <f t="shared" si="87"/>
        <v>0.70682282376954686</v>
      </c>
      <c r="FC36">
        <f t="shared" si="87"/>
        <v>0.72048317986434962</v>
      </c>
      <c r="FD36">
        <f t="shared" si="87"/>
        <v>0.7342354522296356</v>
      </c>
      <c r="FE36">
        <f t="shared" si="87"/>
        <v>0.74822221445830539</v>
      </c>
      <c r="FF36">
        <f t="shared" si="87"/>
        <v>0.76218335457276587</v>
      </c>
      <c r="FG36">
        <f t="shared" si="87"/>
        <v>0.7767122743143311</v>
      </c>
      <c r="FH36">
        <f t="shared" si="87"/>
        <v>0.79168736599517442</v>
      </c>
      <c r="FI36">
        <f t="shared" si="87"/>
        <v>0.80688704750960716</v>
      </c>
      <c r="FJ36">
        <f t="shared" si="87"/>
        <v>0.8220146557911856</v>
      </c>
      <c r="FK36">
        <f t="shared" si="87"/>
        <v>0.83734907313853313</v>
      </c>
      <c r="FL36">
        <f t="shared" si="87"/>
        <v>0.85279975358100868</v>
      </c>
      <c r="FM36">
        <f t="shared" si="87"/>
        <v>0.86795388642745241</v>
      </c>
      <c r="FN36">
        <f t="shared" si="87"/>
        <v>0.88331351909686073</v>
      </c>
      <c r="FO36">
        <f t="shared" si="87"/>
        <v>0.89884088321059508</v>
      </c>
      <c r="FP36">
        <f t="shared" si="87"/>
        <v>0.91455492888017398</v>
      </c>
      <c r="FQ36">
        <f t="shared" si="87"/>
        <v>0.92968197656583718</v>
      </c>
      <c r="FR36">
        <f t="shared" si="87"/>
        <v>0.94539351936720328</v>
      </c>
      <c r="FS36">
        <f t="shared" si="87"/>
        <v>0.96122400803998598</v>
      </c>
      <c r="FT36">
        <f t="shared" si="87"/>
        <v>0.9770794948810787</v>
      </c>
      <c r="FU36">
        <f t="shared" si="87"/>
        <v>0.99309648743578294</v>
      </c>
      <c r="FV36">
        <f t="shared" si="87"/>
        <v>1.0092749857040988</v>
      </c>
      <c r="FW36">
        <f t="shared" si="87"/>
        <v>1.0256149896860263</v>
      </c>
      <c r="FX36">
        <f t="shared" si="87"/>
        <v>1.0421164993815653</v>
      </c>
      <c r="FY36">
        <f t="shared" si="87"/>
        <v>1.0587795147907157</v>
      </c>
      <c r="FZ36">
        <f t="shared" si="87"/>
        <v>1.0756040359134778</v>
      </c>
      <c r="GA36">
        <f t="shared" si="87"/>
        <v>1.0925900627498515</v>
      </c>
      <c r="GB36">
        <f t="shared" si="87"/>
        <v>1.1097375952998367</v>
      </c>
      <c r="GC36">
        <f t="shared" si="87"/>
        <v>1.1270466335634337</v>
      </c>
      <c r="GD36">
        <f t="shared" si="87"/>
        <v>1.144517177540642</v>
      </c>
      <c r="GE36">
        <f t="shared" si="87"/>
        <v>1.162149227231462</v>
      </c>
      <c r="GF36">
        <f t="shared" si="87"/>
        <v>1.1799427826358935</v>
      </c>
      <c r="GG36">
        <f t="shared" si="87"/>
        <v>1.1978978437539365</v>
      </c>
      <c r="GH36">
        <f t="shared" si="87"/>
        <v>1.2160144105855912</v>
      </c>
      <c r="GI36">
        <f t="shared" si="87"/>
        <v>1.2342924831308575</v>
      </c>
      <c r="GJ36">
        <f t="shared" si="87"/>
        <v>1.2527320613897353</v>
      </c>
      <c r="GK36">
        <f t="shared" si="87"/>
        <v>1.2713331453622247</v>
      </c>
      <c r="GL36">
        <f t="shared" si="87"/>
        <v>1.2900957350483255</v>
      </c>
      <c r="GM36">
        <f t="shared" ref="GM36:IS36" si="88">GM31*GhgT-EaT</f>
        <v>1.309019830448038</v>
      </c>
      <c r="GN36">
        <f t="shared" si="88"/>
        <v>1.3281054315613621</v>
      </c>
      <c r="GO36">
        <f t="shared" si="88"/>
        <v>1.3473525383882978</v>
      </c>
      <c r="GP36">
        <f t="shared" si="88"/>
        <v>1.3667611509288451</v>
      </c>
      <c r="GQ36">
        <f t="shared" si="88"/>
        <v>1.3863312691830039</v>
      </c>
      <c r="GR36">
        <f t="shared" si="88"/>
        <v>1.4060628931507742</v>
      </c>
      <c r="GS36">
        <f t="shared" si="88"/>
        <v>1.4259560228321562</v>
      </c>
      <c r="GT36">
        <f t="shared" si="88"/>
        <v>1.4460106582271495</v>
      </c>
      <c r="GU36">
        <f t="shared" si="88"/>
        <v>1.4662267993357547</v>
      </c>
      <c r="GV36">
        <f t="shared" si="88"/>
        <v>1.4866044461579715</v>
      </c>
      <c r="GW36">
        <f t="shared" si="88"/>
        <v>1.5071435986937995</v>
      </c>
      <c r="GX36">
        <f t="shared" si="88"/>
        <v>1.5278442569432393</v>
      </c>
      <c r="GY36">
        <f t="shared" si="88"/>
        <v>1.5487064209062908</v>
      </c>
      <c r="GZ36">
        <f t="shared" si="88"/>
        <v>1.5697300905829537</v>
      </c>
      <c r="HA36">
        <f t="shared" si="88"/>
        <v>1.590915265973228</v>
      </c>
      <c r="HB36">
        <f t="shared" si="88"/>
        <v>1.612261947077114</v>
      </c>
      <c r="HC36">
        <f t="shared" si="88"/>
        <v>1.6337701338946118</v>
      </c>
      <c r="HD36">
        <f t="shared" si="88"/>
        <v>1.6554398264257211</v>
      </c>
      <c r="HE36">
        <f t="shared" si="88"/>
        <v>1.6772710246704419</v>
      </c>
      <c r="HF36">
        <f t="shared" si="88"/>
        <v>1.6992637286287742</v>
      </c>
      <c r="HG36">
        <f t="shared" si="88"/>
        <v>1.721417938300718</v>
      </c>
      <c r="HH36">
        <f t="shared" si="88"/>
        <v>1.7437336536862733</v>
      </c>
      <c r="HI36">
        <f t="shared" si="88"/>
        <v>1.7662108747854401</v>
      </c>
      <c r="HJ36">
        <f t="shared" si="88"/>
        <v>1.7888496015982192</v>
      </c>
      <c r="HK36">
        <f t="shared" si="88"/>
        <v>1.8116498341246094</v>
      </c>
      <c r="HL36">
        <f t="shared" si="88"/>
        <v>1.8346115723646113</v>
      </c>
      <c r="HM36">
        <f t="shared" si="88"/>
        <v>1.8577348163182243</v>
      </c>
      <c r="HN36">
        <f t="shared" si="88"/>
        <v>1.8810195659854492</v>
      </c>
      <c r="HO36">
        <f t="shared" si="88"/>
        <v>1.9044658213662857</v>
      </c>
      <c r="HP36">
        <f t="shared" si="88"/>
        <v>1.9280735824607338</v>
      </c>
      <c r="HQ36">
        <f t="shared" si="88"/>
        <v>1.9518428492687936</v>
      </c>
      <c r="HR36">
        <f t="shared" si="88"/>
        <v>1.9757736217904647</v>
      </c>
      <c r="HS36">
        <f t="shared" si="88"/>
        <v>1.9998659000257475</v>
      </c>
      <c r="HT36">
        <f t="shared" si="88"/>
        <v>2.0241196839746416</v>
      </c>
      <c r="HU36">
        <f t="shared" si="88"/>
        <v>2.0485349736371479</v>
      </c>
      <c r="HV36">
        <f t="shared" si="88"/>
        <v>2.073111769013265</v>
      </c>
      <c r="HW36">
        <f t="shared" si="88"/>
        <v>2.0978500701029938</v>
      </c>
      <c r="HX36">
        <f t="shared" si="88"/>
        <v>2.1227498769063344</v>
      </c>
      <c r="HY36">
        <f t="shared" si="88"/>
        <v>2.1478111894232867</v>
      </c>
      <c r="HZ36">
        <f t="shared" si="88"/>
        <v>2.1730340076538504</v>
      </c>
      <c r="IA36">
        <f t="shared" si="88"/>
        <v>2.1984183315980261</v>
      </c>
      <c r="IB36">
        <f t="shared" si="88"/>
        <v>2.2239641612558128</v>
      </c>
      <c r="IC36">
        <f t="shared" si="88"/>
        <v>2.2496714966272111</v>
      </c>
      <c r="ID36">
        <f t="shared" si="88"/>
        <v>2.2755403377122212</v>
      </c>
      <c r="IE36">
        <f t="shared" si="88"/>
        <v>2.3015706845108426</v>
      </c>
      <c r="IF36">
        <f t="shared" si="88"/>
        <v>2.3277625370230757</v>
      </c>
      <c r="IG36">
        <f t="shared" si="88"/>
        <v>2.3541158952489205</v>
      </c>
      <c r="IH36">
        <f t="shared" si="88"/>
        <v>2.3806307591883766</v>
      </c>
      <c r="II36">
        <f t="shared" si="88"/>
        <v>2.4073071288414445</v>
      </c>
      <c r="IJ36">
        <f t="shared" si="88"/>
        <v>2.4341450042081241</v>
      </c>
      <c r="IK36">
        <f t="shared" si="88"/>
        <v>2.4611443852884154</v>
      </c>
      <c r="IL36">
        <f t="shared" si="88"/>
        <v>2.488305272082318</v>
      </c>
      <c r="IM36">
        <f t="shared" si="88"/>
        <v>2.5156276645898323</v>
      </c>
      <c r="IN36">
        <f t="shared" si="88"/>
        <v>2.543111562810958</v>
      </c>
      <c r="IO36">
        <f t="shared" si="88"/>
        <v>2.5707569667456953</v>
      </c>
      <c r="IP36">
        <f t="shared" si="88"/>
        <v>2.598563876394044</v>
      </c>
      <c r="IQ36">
        <f t="shared" si="88"/>
        <v>2.6265322917560048</v>
      </c>
      <c r="IR36">
        <f t="shared" si="88"/>
        <v>2.6546622128315764</v>
      </c>
      <c r="IS36">
        <f t="shared" si="88"/>
        <v>2.6829536396207603</v>
      </c>
    </row>
    <row r="37" spans="1:253">
      <c r="A37" s="20" t="s">
        <v>69</v>
      </c>
      <c r="B37" s="22"/>
      <c r="C37" s="22" t="s">
        <v>91</v>
      </c>
      <c r="M37" s="23" t="s">
        <v>92</v>
      </c>
    </row>
    <row r="38" spans="1:253">
      <c r="A38" s="20"/>
      <c r="B38" s="29" t="s">
        <v>68</v>
      </c>
      <c r="C38">
        <v>-5.4086764359999928E-2</v>
      </c>
      <c r="D38">
        <v>0.13027483564000009</v>
      </c>
      <c r="E38">
        <v>0.13422556564000007</v>
      </c>
      <c r="F38">
        <v>9.3270185640000058E-2</v>
      </c>
      <c r="G38">
        <v>7.2103805640000074E-2</v>
      </c>
      <c r="H38">
        <v>6.6707885640000075E-2</v>
      </c>
      <c r="I38">
        <v>4.3270915640000074E-2</v>
      </c>
      <c r="J38">
        <v>-0.10360541435999993</v>
      </c>
      <c r="K38">
        <v>-2.514106435999991E-2</v>
      </c>
      <c r="L38">
        <v>8.2359465640000074E-2</v>
      </c>
      <c r="M38">
        <v>-2.6540544359999918E-2</v>
      </c>
      <c r="N38">
        <v>-6.5488304359999916E-2</v>
      </c>
      <c r="O38">
        <v>-0.17274476435999991</v>
      </c>
      <c r="P38">
        <v>1.9380575640000064E-2</v>
      </c>
      <c r="Q38">
        <v>-0.1018404343599999</v>
      </c>
      <c r="R38">
        <v>3.1143315640000058E-2</v>
      </c>
      <c r="S38">
        <v>2.2337135640000061E-2</v>
      </c>
      <c r="T38">
        <v>6.6305156400000564E-3</v>
      </c>
      <c r="U38">
        <v>1.17974956400001E-2</v>
      </c>
      <c r="V38">
        <v>4.7032685640000071E-2</v>
      </c>
      <c r="W38">
        <v>3.569710564000006E-2</v>
      </c>
      <c r="X38">
        <v>-4.938124359999907E-3</v>
      </c>
      <c r="Y38">
        <v>3.5514055640000097E-2</v>
      </c>
      <c r="Z38">
        <v>2.2327735640000068E-2</v>
      </c>
      <c r="AA38">
        <v>-9.6265643599999229E-3</v>
      </c>
      <c r="AB38">
        <v>-1.2001304359999909E-2</v>
      </c>
      <c r="AC38">
        <v>-6.0485264359999902E-2</v>
      </c>
      <c r="AD38">
        <v>0.26251579564000005</v>
      </c>
      <c r="AE38">
        <v>0.35230944364000011</v>
      </c>
      <c r="AF38">
        <v>5.9990315640000069E-2</v>
      </c>
      <c r="AG38">
        <v>4.7792585640000107E-2</v>
      </c>
      <c r="AH38">
        <v>0.13137911564000007</v>
      </c>
      <c r="AI38">
        <v>6.809455564000011E-2</v>
      </c>
      <c r="AJ38">
        <v>1.7150235640000067E-2</v>
      </c>
      <c r="AK38">
        <v>-0.12869542435999992</v>
      </c>
      <c r="AL38">
        <v>-0.1074989443599999</v>
      </c>
      <c r="AM38">
        <v>-5.7278984359999896E-2</v>
      </c>
      <c r="AN38">
        <v>-0.13516112435999994</v>
      </c>
      <c r="AO38">
        <v>-1.5754254359999942E-2</v>
      </c>
      <c r="AP38">
        <v>0.11372907564000009</v>
      </c>
      <c r="AQ38">
        <v>-0.14323353435999991</v>
      </c>
      <c r="AR38">
        <v>-3.7690304359999927E-2</v>
      </c>
      <c r="AS38">
        <v>-0.14393386435999994</v>
      </c>
      <c r="AT38">
        <v>-0.13099458435999994</v>
      </c>
      <c r="AU38">
        <v>-0.12013929435999993</v>
      </c>
      <c r="AV38">
        <v>-8.512696435999989E-2</v>
      </c>
      <c r="AW38">
        <v>7.9617355640000109E-2</v>
      </c>
      <c r="AX38">
        <v>0.10382446564000009</v>
      </c>
      <c r="AY38">
        <v>-0.12216749435999991</v>
      </c>
      <c r="AZ38">
        <v>8.1909956400000872E-3</v>
      </c>
      <c r="BA38">
        <v>0.12913073564000008</v>
      </c>
      <c r="BB38">
        <v>7.0214395640000093E-2</v>
      </c>
      <c r="BC38">
        <v>-7.5331894359999929E-2</v>
      </c>
      <c r="BD38">
        <v>-0.16966246435999993</v>
      </c>
      <c r="BE38">
        <v>-0.23388641435999996</v>
      </c>
      <c r="BF38">
        <v>-4.4168584359999929E-2</v>
      </c>
      <c r="BG38">
        <v>4.4515855640000102E-2</v>
      </c>
      <c r="BH38">
        <v>-0.14045166435999995</v>
      </c>
      <c r="BI38">
        <v>-0.15019506435999991</v>
      </c>
      <c r="BJ38">
        <v>-0.17206251435999992</v>
      </c>
      <c r="BK38">
        <v>-0.16728486435999995</v>
      </c>
      <c r="BL38">
        <v>-0.17545436435999989</v>
      </c>
      <c r="BM38">
        <v>-0.11191400435999993</v>
      </c>
      <c r="BN38">
        <v>-0.10338646435999993</v>
      </c>
      <c r="BO38">
        <v>0.1011880656400001</v>
      </c>
      <c r="BP38">
        <v>0.17195244564000009</v>
      </c>
      <c r="BQ38">
        <v>-5.6398504359999935E-2</v>
      </c>
      <c r="BR38">
        <v>-0.17919506435999993</v>
      </c>
      <c r="BS38">
        <v>-6.073946435999994E-2</v>
      </c>
      <c r="BT38">
        <v>3.8335565640000069E-2</v>
      </c>
      <c r="BU38">
        <v>6.5269565640000082E-2</v>
      </c>
      <c r="BV38">
        <v>0.12318028564000008</v>
      </c>
      <c r="BW38">
        <v>2.4610935640000109E-2</v>
      </c>
      <c r="BX38">
        <v>4.5942755640000055E-2</v>
      </c>
      <c r="BY38">
        <v>5.1822935640000067E-2</v>
      </c>
      <c r="BZ38">
        <v>8.1482655640000068E-2</v>
      </c>
      <c r="CA38">
        <v>0.24106963564000009</v>
      </c>
      <c r="CB38">
        <v>0.13451103564000008</v>
      </c>
      <c r="CC38">
        <v>0.15715882564000008</v>
      </c>
      <c r="CD38">
        <v>-2.8818394359999944E-2</v>
      </c>
      <c r="CE38">
        <v>0.18681921564000009</v>
      </c>
      <c r="CF38">
        <v>0.26022696064000006</v>
      </c>
      <c r="CG38">
        <v>0.21816292564000009</v>
      </c>
      <c r="CH38">
        <v>4.1280215640000062E-2</v>
      </c>
      <c r="CI38">
        <v>0.18928778564000009</v>
      </c>
      <c r="CJ38">
        <v>0.15756540564000007</v>
      </c>
      <c r="CK38">
        <v>0.19410369564000007</v>
      </c>
      <c r="CL38">
        <v>0.34442568864000006</v>
      </c>
      <c r="CM38">
        <v>0.35142389864000007</v>
      </c>
      <c r="CN38">
        <v>0.32282743164000011</v>
      </c>
      <c r="CO38">
        <v>0.43956045564000007</v>
      </c>
      <c r="CP38">
        <v>0.40175393564000006</v>
      </c>
      <c r="CQ38">
        <v>0.3650307033400001</v>
      </c>
      <c r="CR38">
        <v>0.37004621794000009</v>
      </c>
      <c r="CS38">
        <v>0.5077297756400001</v>
      </c>
      <c r="CT38">
        <v>0.40671298964000008</v>
      </c>
      <c r="CU38">
        <v>0.2448100256400001</v>
      </c>
      <c r="CV38">
        <v>0.27241902564000009</v>
      </c>
      <c r="CW38">
        <v>0.23896336564000009</v>
      </c>
      <c r="CX38">
        <v>0.21982240564000008</v>
      </c>
      <c r="CY38">
        <v>0.13700283564000007</v>
      </c>
      <c r="CZ38">
        <v>0.30247067564000008</v>
      </c>
      <c r="DA38">
        <v>0.37897918364000011</v>
      </c>
      <c r="DB38">
        <v>0.44125538564000011</v>
      </c>
      <c r="DC38">
        <v>0.24687440564000007</v>
      </c>
      <c r="DD38">
        <v>0.16631469564000009</v>
      </c>
      <c r="DE38">
        <v>0.10045901564000009</v>
      </c>
      <c r="DF38">
        <v>0.32828972064000006</v>
      </c>
      <c r="DG38">
        <v>0.34599207264000009</v>
      </c>
      <c r="DH38">
        <v>0.3156198226400001</v>
      </c>
      <c r="DI38">
        <v>0.24816505564000008</v>
      </c>
      <c r="DJ38">
        <v>0.34362486664000008</v>
      </c>
      <c r="DK38">
        <v>0.29958191564000008</v>
      </c>
      <c r="DL38">
        <v>0.32681402164000006</v>
      </c>
      <c r="DM38">
        <v>5.776310564000009E-2</v>
      </c>
      <c r="DN38">
        <v>0.15920415564000009</v>
      </c>
      <c r="DO38">
        <v>0.21472703564000009</v>
      </c>
      <c r="DP38">
        <v>0.24608534164000007</v>
      </c>
      <c r="DQ38">
        <v>0.19497707564000008</v>
      </c>
      <c r="DR38">
        <v>0.33223839564000007</v>
      </c>
      <c r="DS38">
        <v>0.2785605556400001</v>
      </c>
      <c r="DT38">
        <v>0.15773558564000009</v>
      </c>
      <c r="DU38">
        <v>0.26983332564000007</v>
      </c>
      <c r="DV38">
        <v>0.4135747956400001</v>
      </c>
      <c r="DW38">
        <v>0.19109806564000009</v>
      </c>
      <c r="DX38">
        <v>0.25287042164000006</v>
      </c>
      <c r="DY38">
        <v>0.14778773564000008</v>
      </c>
      <c r="DZ38">
        <v>0.46671313564000005</v>
      </c>
      <c r="EA38">
        <v>0.3688806072400001</v>
      </c>
      <c r="EB38">
        <v>0.45448277564000006</v>
      </c>
      <c r="EC38">
        <v>0.55969667564000014</v>
      </c>
      <c r="ED38">
        <v>0.61363667564000002</v>
      </c>
      <c r="EE38">
        <v>0.39789291764000007</v>
      </c>
      <c r="EF38">
        <v>0.58743447564000006</v>
      </c>
      <c r="EG38">
        <v>0.41161815564000009</v>
      </c>
      <c r="EH38">
        <v>0.4133543776400001</v>
      </c>
      <c r="EI38">
        <v>0.45931161564000011</v>
      </c>
      <c r="EJ38">
        <v>0.60665103564000011</v>
      </c>
      <c r="EK38">
        <v>0.64577633564000014</v>
      </c>
      <c r="EL38">
        <v>0.54287493564000011</v>
      </c>
      <c r="EM38">
        <v>0.72420701564000001</v>
      </c>
      <c r="EN38">
        <v>0.70252117564000005</v>
      </c>
      <c r="EO38">
        <v>0.4885214656400001</v>
      </c>
      <c r="EP38">
        <v>0.52933182564000014</v>
      </c>
      <c r="EQ38">
        <v>0.59717442564000012</v>
      </c>
      <c r="ER38">
        <v>0.74049076564000016</v>
      </c>
      <c r="ES38">
        <v>0.64031401564000001</v>
      </c>
      <c r="ET38">
        <v>0.78593313564000011</v>
      </c>
      <c r="EU38">
        <v>0.94096633563999998</v>
      </c>
      <c r="EV38">
        <v>0.68810960564000001</v>
      </c>
      <c r="EW38">
        <v>0.69470939564000012</v>
      </c>
      <c r="EX38">
        <v>0.85290497564000001</v>
      </c>
      <c r="EY38">
        <v>0.90709113563999999</v>
      </c>
      <c r="EZ38">
        <v>0.90779477564</v>
      </c>
      <c r="FA38">
        <v>0.83099535564000004</v>
      </c>
      <c r="FB38">
        <v>0.97048713564</v>
      </c>
      <c r="FC38">
        <v>0.93617733564000005</v>
      </c>
      <c r="FD38">
        <v>0.95532593564000012</v>
      </c>
      <c r="FE38">
        <v>0.82927447564000012</v>
      </c>
      <c r="FF38">
        <v>0.96040623564000005</v>
      </c>
      <c r="FG38">
        <v>1.04399603564</v>
      </c>
      <c r="FH38">
        <v>0.90132236564000001</v>
      </c>
      <c r="FI38">
        <v>0.9412316756400001</v>
      </c>
      <c r="FJ38">
        <v>0.98719993564000008</v>
      </c>
      <c r="FK38">
        <v>1.0364962856400002</v>
      </c>
      <c r="FL38">
        <v>1.1887390356400001</v>
      </c>
      <c r="FM38">
        <v>1.29655173564</v>
      </c>
      <c r="FN38">
        <v>1.20879888564</v>
      </c>
      <c r="FO38">
        <v>1.1262787056400001</v>
      </c>
      <c r="FP38">
        <v>1.2546972356400001</v>
      </c>
      <c r="FQ38">
        <v>1.2865451356400002</v>
      </c>
      <c r="FR38">
        <v>1.1255301856400002</v>
      </c>
      <c r="FS38">
        <v>1.16492993564</v>
      </c>
      <c r="FT38">
        <v>1.4639373356400001</v>
      </c>
      <c r="FU38">
        <v>1.5950811356400001</v>
      </c>
    </row>
    <row r="39" spans="1:253" s="9" customFormat="1" ht="16.7" customHeight="1">
      <c r="A39" s="30"/>
      <c r="B39" s="18" t="s">
        <v>125</v>
      </c>
      <c r="C39">
        <f t="shared" ref="C39:AH39" si="89" xml:space="preserve"> CGa*C$1^3 +CGb*C$1^2 + CGc*C$1+CGd</f>
        <v>-208.6</v>
      </c>
      <c r="D39">
        <f t="shared" si="89"/>
        <v>-200.47113999999999</v>
      </c>
      <c r="E39">
        <f t="shared" si="89"/>
        <v>-192.48112</v>
      </c>
      <c r="F39">
        <f t="shared" si="89"/>
        <v>-184.62477999999999</v>
      </c>
      <c r="G39">
        <f t="shared" si="89"/>
        <v>-176.89696000000001</v>
      </c>
      <c r="H39">
        <f t="shared" si="89"/>
        <v>-169.29249999999999</v>
      </c>
      <c r="I39">
        <f t="shared" si="89"/>
        <v>-161.80624</v>
      </c>
      <c r="J39">
        <f t="shared" si="89"/>
        <v>-154.43302</v>
      </c>
      <c r="K39">
        <f t="shared" si="89"/>
        <v>-147.16767999999999</v>
      </c>
      <c r="L39">
        <f t="shared" si="89"/>
        <v>-140.00506000000001</v>
      </c>
      <c r="M39">
        <f t="shared" si="89"/>
        <v>-132.94</v>
      </c>
      <c r="N39">
        <f t="shared" si="89"/>
        <v>-125.96734000000001</v>
      </c>
      <c r="O39">
        <f t="shared" si="89"/>
        <v>-119.08192</v>
      </c>
      <c r="P39">
        <f t="shared" si="89"/>
        <v>-112.27858000000001</v>
      </c>
      <c r="Q39">
        <f t="shared" si="89"/>
        <v>-105.55216000000001</v>
      </c>
      <c r="R39">
        <f t="shared" si="89"/>
        <v>-98.897500000000008</v>
      </c>
      <c r="S39">
        <f t="shared" si="89"/>
        <v>-92.309440000000009</v>
      </c>
      <c r="T39">
        <f t="shared" si="89"/>
        <v>-85.782820000000015</v>
      </c>
      <c r="U39">
        <f t="shared" si="89"/>
        <v>-79.312479999999994</v>
      </c>
      <c r="V39">
        <f t="shared" si="89"/>
        <v>-72.893259999999998</v>
      </c>
      <c r="W39">
        <f t="shared" si="89"/>
        <v>-66.519999999999982</v>
      </c>
      <c r="X39">
        <f t="shared" si="89"/>
        <v>-60.187540000000013</v>
      </c>
      <c r="Y39">
        <f t="shared" si="89"/>
        <v>-53.890720000000016</v>
      </c>
      <c r="Z39">
        <f t="shared" si="89"/>
        <v>-47.624380000000002</v>
      </c>
      <c r="AA39">
        <f t="shared" si="89"/>
        <v>-41.38336000000001</v>
      </c>
      <c r="AB39">
        <f t="shared" si="89"/>
        <v>-35.162500000000023</v>
      </c>
      <c r="AC39">
        <f t="shared" si="89"/>
        <v>-28.956640000000021</v>
      </c>
      <c r="AD39">
        <f t="shared" si="89"/>
        <v>-22.760620000000017</v>
      </c>
      <c r="AE39">
        <f t="shared" si="89"/>
        <v>-16.56928000000002</v>
      </c>
      <c r="AF39">
        <f t="shared" si="89"/>
        <v>-10.377460000000013</v>
      </c>
      <c r="AG39">
        <f t="shared" si="89"/>
        <v>-4.1800000000000352</v>
      </c>
      <c r="AH39">
        <f t="shared" si="89"/>
        <v>2.0282600000000173</v>
      </c>
      <c r="AI39">
        <f t="shared" ref="AI39:BN39" si="90" xml:space="preserve"> CGa*AI$1^3 +CGb*AI$1^2 + CGc*AI$1+CGd</f>
        <v>8.2524799999999914</v>
      </c>
      <c r="AJ39">
        <f t="shared" si="90"/>
        <v>14.49781999999999</v>
      </c>
      <c r="AK39">
        <f t="shared" si="90"/>
        <v>20.769439999999946</v>
      </c>
      <c r="AL39">
        <f t="shared" si="90"/>
        <v>27.072500000000019</v>
      </c>
      <c r="AM39">
        <f t="shared" si="90"/>
        <v>33.41216</v>
      </c>
      <c r="AN39">
        <f t="shared" si="90"/>
        <v>39.793579999999992</v>
      </c>
      <c r="AO39">
        <f t="shared" si="90"/>
        <v>46.221919999999983</v>
      </c>
      <c r="AP39">
        <f t="shared" si="90"/>
        <v>52.702339999999964</v>
      </c>
      <c r="AQ39">
        <f t="shared" si="90"/>
        <v>59.240000000000038</v>
      </c>
      <c r="AR39">
        <f t="shared" si="90"/>
        <v>65.840060000000022</v>
      </c>
      <c r="AS39">
        <f t="shared" si="90"/>
        <v>72.507679999999965</v>
      </c>
      <c r="AT39">
        <f t="shared" si="90"/>
        <v>79.248019999999968</v>
      </c>
      <c r="AU39">
        <f t="shared" si="90"/>
        <v>86.066239999999965</v>
      </c>
      <c r="AV39">
        <f t="shared" si="90"/>
        <v>92.967499999999944</v>
      </c>
      <c r="AW39">
        <f t="shared" si="90"/>
        <v>99.956960000000009</v>
      </c>
      <c r="AX39">
        <f t="shared" si="90"/>
        <v>107.03977999999998</v>
      </c>
      <c r="AY39">
        <f t="shared" si="90"/>
        <v>114.22112000000001</v>
      </c>
      <c r="AZ39">
        <f t="shared" si="90"/>
        <v>121.50613999999999</v>
      </c>
      <c r="BA39">
        <f t="shared" si="90"/>
        <v>128.89999999999995</v>
      </c>
      <c r="BB39">
        <f t="shared" si="90"/>
        <v>136.40786</v>
      </c>
      <c r="BC39">
        <f t="shared" si="90"/>
        <v>144.03487999999996</v>
      </c>
      <c r="BD39">
        <f t="shared" si="90"/>
        <v>151.78621999999999</v>
      </c>
      <c r="BE39">
        <f t="shared" si="90"/>
        <v>159.66703999999996</v>
      </c>
      <c r="BF39">
        <f t="shared" si="90"/>
        <v>167.68249999999998</v>
      </c>
      <c r="BG39">
        <f t="shared" si="90"/>
        <v>175.83775999999997</v>
      </c>
      <c r="BH39">
        <f t="shared" si="90"/>
        <v>184.13798</v>
      </c>
      <c r="BI39">
        <f t="shared" si="90"/>
        <v>192.58831999999998</v>
      </c>
      <c r="BJ39">
        <f t="shared" si="90"/>
        <v>201.19393999999997</v>
      </c>
      <c r="BK39">
        <f t="shared" si="90"/>
        <v>209.95999999999995</v>
      </c>
      <c r="BL39">
        <f t="shared" si="90"/>
        <v>218.89165999999992</v>
      </c>
      <c r="BM39">
        <f t="shared" si="90"/>
        <v>227.99407999999997</v>
      </c>
      <c r="BN39">
        <f t="shared" si="90"/>
        <v>237.27241999999993</v>
      </c>
      <c r="BO39">
        <f t="shared" ref="BO39:CT39" si="91" xml:space="preserve"> CGa*BO$1^3 +CGb*BO$1^2 + CGc*BO$1+CGd</f>
        <v>246.73183999999995</v>
      </c>
      <c r="BP39">
        <f t="shared" si="91"/>
        <v>256.37749999999994</v>
      </c>
      <c r="BQ39">
        <f t="shared" si="91"/>
        <v>266.21456000000001</v>
      </c>
      <c r="BR39">
        <f t="shared" si="91"/>
        <v>276.24818000000005</v>
      </c>
      <c r="BS39">
        <f t="shared" si="91"/>
        <v>286.48351999999988</v>
      </c>
      <c r="BT39">
        <f t="shared" si="91"/>
        <v>296.92574000000002</v>
      </c>
      <c r="BU39">
        <f t="shared" si="91"/>
        <v>307.58000000000004</v>
      </c>
      <c r="BV39">
        <f t="shared" si="91"/>
        <v>318.45145999999988</v>
      </c>
      <c r="BW39">
        <f t="shared" si="91"/>
        <v>329.54527999999993</v>
      </c>
      <c r="BX39">
        <f t="shared" si="91"/>
        <v>340.8666199999999</v>
      </c>
      <c r="BY39">
        <f t="shared" si="91"/>
        <v>352.42063999999993</v>
      </c>
      <c r="BZ39">
        <f t="shared" si="91"/>
        <v>364.21249999999998</v>
      </c>
      <c r="CA39">
        <f t="shared" si="91"/>
        <v>376.24735999999996</v>
      </c>
      <c r="CB39">
        <f t="shared" si="91"/>
        <v>388.53038000000004</v>
      </c>
      <c r="CC39">
        <f t="shared" si="91"/>
        <v>401.06671999999992</v>
      </c>
      <c r="CD39">
        <f t="shared" si="91"/>
        <v>413.86153999999999</v>
      </c>
      <c r="CE39">
        <f t="shared" si="91"/>
        <v>426.91999999999996</v>
      </c>
      <c r="CF39">
        <f t="shared" si="91"/>
        <v>440.24725999999998</v>
      </c>
      <c r="CG39">
        <f t="shared" si="91"/>
        <v>453.84848</v>
      </c>
      <c r="CH39">
        <f t="shared" si="91"/>
        <v>467.72881999999993</v>
      </c>
      <c r="CI39">
        <f t="shared" si="91"/>
        <v>481.89343999999994</v>
      </c>
      <c r="CJ39">
        <f t="shared" si="91"/>
        <v>496.34749999999997</v>
      </c>
      <c r="CK39">
        <f t="shared" si="91"/>
        <v>511.09615999999994</v>
      </c>
      <c r="CL39">
        <f t="shared" si="91"/>
        <v>526.14458000000002</v>
      </c>
      <c r="CM39">
        <f t="shared" si="91"/>
        <v>541.49791999999991</v>
      </c>
      <c r="CN39">
        <f t="shared" si="91"/>
        <v>557.16133999999988</v>
      </c>
      <c r="CO39">
        <f t="shared" si="91"/>
        <v>573.13999999999987</v>
      </c>
      <c r="CP39">
        <f t="shared" si="91"/>
        <v>589.43905999999993</v>
      </c>
      <c r="CQ39">
        <f t="shared" si="91"/>
        <v>606.06368000000009</v>
      </c>
      <c r="CR39">
        <f t="shared" si="91"/>
        <v>623.01901999999995</v>
      </c>
      <c r="CS39">
        <f t="shared" si="91"/>
        <v>640.31023999999991</v>
      </c>
      <c r="CT39">
        <f t="shared" si="91"/>
        <v>657.94249999999988</v>
      </c>
      <c r="CU39">
        <f t="shared" ref="CU39:DZ39" si="92" xml:space="preserve"> CGa*CU$1^3 +CGb*CU$1^2 + CGc*CU$1+CGd</f>
        <v>675.92096000000004</v>
      </c>
      <c r="CV39">
        <f t="shared" si="92"/>
        <v>694.25077999999996</v>
      </c>
      <c r="CW39">
        <f t="shared" si="92"/>
        <v>712.93711999999994</v>
      </c>
      <c r="CX39">
        <f t="shared" si="92"/>
        <v>731.98514</v>
      </c>
      <c r="CY39">
        <f t="shared" si="92"/>
        <v>751.39999999999986</v>
      </c>
      <c r="CZ39">
        <f t="shared" si="92"/>
        <v>771.18685999999991</v>
      </c>
      <c r="DA39">
        <f t="shared" si="92"/>
        <v>791.35087999999996</v>
      </c>
      <c r="DB39">
        <f t="shared" si="92"/>
        <v>811.89721999999995</v>
      </c>
      <c r="DC39">
        <f t="shared" si="92"/>
        <v>832.83103999999992</v>
      </c>
      <c r="DD39">
        <f t="shared" si="92"/>
        <v>854.15749999999991</v>
      </c>
      <c r="DE39">
        <f t="shared" si="92"/>
        <v>875.8817600000001</v>
      </c>
      <c r="DF39">
        <f t="shared" si="92"/>
        <v>898.00897999999995</v>
      </c>
      <c r="DG39">
        <f t="shared" si="92"/>
        <v>920.54431999999986</v>
      </c>
      <c r="DH39">
        <f t="shared" si="92"/>
        <v>943.49293999999998</v>
      </c>
      <c r="DI39">
        <f t="shared" si="92"/>
        <v>966.86</v>
      </c>
      <c r="DJ39">
        <f t="shared" si="92"/>
        <v>990.6506599999999</v>
      </c>
      <c r="DK39">
        <f t="shared" si="92"/>
        <v>1014.87008</v>
      </c>
      <c r="DL39">
        <f t="shared" si="92"/>
        <v>1039.52342</v>
      </c>
      <c r="DM39">
        <f t="shared" si="92"/>
        <v>1064.6158399999999</v>
      </c>
      <c r="DN39">
        <f t="shared" si="92"/>
        <v>1090.1524999999999</v>
      </c>
      <c r="DO39">
        <f t="shared" si="92"/>
        <v>1116.1385600000003</v>
      </c>
      <c r="DP39">
        <f t="shared" si="92"/>
        <v>1142.57918</v>
      </c>
      <c r="DQ39">
        <f t="shared" si="92"/>
        <v>1169.4795199999999</v>
      </c>
      <c r="DR39">
        <f t="shared" si="92"/>
        <v>1196.8447400000002</v>
      </c>
      <c r="DS39">
        <f t="shared" si="92"/>
        <v>1224.6799999999998</v>
      </c>
      <c r="DT39">
        <f t="shared" si="92"/>
        <v>1252.99046</v>
      </c>
      <c r="DU39">
        <f t="shared" si="92"/>
        <v>1281.7812799999999</v>
      </c>
      <c r="DV39">
        <f t="shared" si="92"/>
        <v>1311.05762</v>
      </c>
      <c r="DW39">
        <f t="shared" si="92"/>
        <v>1340.82464</v>
      </c>
      <c r="DX39">
        <f t="shared" si="92"/>
        <v>1371.0875000000001</v>
      </c>
      <c r="DY39">
        <f t="shared" si="92"/>
        <v>1401.8513599999999</v>
      </c>
      <c r="DZ39">
        <f t="shared" si="92"/>
        <v>1433.1213799999998</v>
      </c>
      <c r="EA39">
        <f t="shared" ref="EA39:FF39" si="93" xml:space="preserve"> CGa*EA$1^3 +CGb*EA$1^2 + CGc*EA$1+CGd</f>
        <v>1464.90272</v>
      </c>
      <c r="EB39">
        <f t="shared" si="93"/>
        <v>1497.2005400000003</v>
      </c>
      <c r="EC39">
        <f t="shared" si="93"/>
        <v>1530.02</v>
      </c>
      <c r="ED39">
        <f t="shared" si="93"/>
        <v>1563.36626</v>
      </c>
      <c r="EE39">
        <f t="shared" si="93"/>
        <v>1597.2444800000001</v>
      </c>
      <c r="EF39">
        <f t="shared" si="93"/>
        <v>1631.6598200000001</v>
      </c>
      <c r="EG39">
        <f t="shared" si="93"/>
        <v>1666.6174400000002</v>
      </c>
      <c r="EH39">
        <f t="shared" si="93"/>
        <v>1702.1225000000004</v>
      </c>
      <c r="EI39">
        <f t="shared" si="93"/>
        <v>1738.1801599999999</v>
      </c>
      <c r="EJ39">
        <f t="shared" si="93"/>
        <v>1774.7955799999997</v>
      </c>
      <c r="EK39">
        <f t="shared" si="93"/>
        <v>1811.9739200000001</v>
      </c>
      <c r="EL39">
        <f t="shared" si="93"/>
        <v>1849.7203400000003</v>
      </c>
      <c r="EM39">
        <f t="shared" si="93"/>
        <v>1888.0400000000004</v>
      </c>
      <c r="EN39">
        <f t="shared" si="93"/>
        <v>1926.93806</v>
      </c>
      <c r="EO39">
        <f t="shared" si="93"/>
        <v>1966.4196799999995</v>
      </c>
      <c r="EP39">
        <f t="shared" si="93"/>
        <v>2006.4900200000002</v>
      </c>
      <c r="EQ39">
        <f t="shared" si="93"/>
        <v>2047.1542399999998</v>
      </c>
      <c r="ER39">
        <f t="shared" si="93"/>
        <v>2088.4175</v>
      </c>
      <c r="ES39">
        <f t="shared" si="93"/>
        <v>2130.28496</v>
      </c>
      <c r="ET39">
        <f t="shared" si="93"/>
        <v>2172.7617800000003</v>
      </c>
      <c r="EU39">
        <f t="shared" si="93"/>
        <v>2215.8531200000002</v>
      </c>
      <c r="EV39">
        <f t="shared" si="93"/>
        <v>2259.56414</v>
      </c>
      <c r="EW39">
        <f t="shared" si="93"/>
        <v>2303.9</v>
      </c>
      <c r="EX39">
        <f t="shared" si="93"/>
        <v>2348.8658600000003</v>
      </c>
      <c r="EY39">
        <f t="shared" si="93"/>
        <v>2394.4668800000004</v>
      </c>
      <c r="EZ39">
        <f t="shared" si="93"/>
        <v>2440.70822</v>
      </c>
      <c r="FA39">
        <f t="shared" si="93"/>
        <v>2487.5950400000002</v>
      </c>
      <c r="FB39">
        <f t="shared" si="93"/>
        <v>2535.1325000000002</v>
      </c>
      <c r="FC39">
        <f t="shared" si="93"/>
        <v>2583.3257600000002</v>
      </c>
      <c r="FD39">
        <f t="shared" si="93"/>
        <v>2632.1799799999999</v>
      </c>
      <c r="FE39">
        <f t="shared" si="93"/>
        <v>2681.7003199999999</v>
      </c>
      <c r="FF39">
        <f t="shared" si="93"/>
        <v>2731.89194</v>
      </c>
      <c r="FG39">
        <f t="shared" ref="FG39:FU39" si="94" xml:space="preserve"> CGa*FG$1^3 +CGb*FG$1^2 + CGc*FG$1+CGd</f>
        <v>2782.76</v>
      </c>
      <c r="FH39">
        <f t="shared" si="94"/>
        <v>2834.3096599999999</v>
      </c>
      <c r="FI39">
        <f t="shared" si="94"/>
        <v>2886.5460800000005</v>
      </c>
      <c r="FJ39">
        <f t="shared" si="94"/>
        <v>2939.47442</v>
      </c>
      <c r="FK39">
        <f t="shared" si="94"/>
        <v>2993.0998399999999</v>
      </c>
      <c r="FL39">
        <f t="shared" si="94"/>
        <v>3047.4275000000002</v>
      </c>
      <c r="FM39">
        <f t="shared" si="94"/>
        <v>3102.4625599999995</v>
      </c>
      <c r="FN39">
        <f t="shared" si="94"/>
        <v>3158.2101800000005</v>
      </c>
      <c r="FO39">
        <f t="shared" si="94"/>
        <v>3214.6755200000002</v>
      </c>
      <c r="FP39">
        <f t="shared" si="94"/>
        <v>3271.8637400000002</v>
      </c>
      <c r="FQ39">
        <f t="shared" si="94"/>
        <v>3329.78</v>
      </c>
      <c r="FR39">
        <f t="shared" si="94"/>
        <v>3388.4294599999998</v>
      </c>
      <c r="FS39">
        <f t="shared" si="94"/>
        <v>3447.8172799999998</v>
      </c>
      <c r="FT39">
        <f t="shared" si="94"/>
        <v>3507.9486200000001</v>
      </c>
      <c r="FU39" s="31">
        <f t="shared" si="94"/>
        <v>3568.8286400000002</v>
      </c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</row>
    <row r="40" spans="1:253" s="2" customFormat="1" ht="16.7" customHeight="1">
      <c r="A40"/>
      <c r="B40" s="22" t="s">
        <v>95</v>
      </c>
      <c r="C40">
        <f t="shared" ref="C40:AH40" si="95">C39*GhgT-GaT+0.0241</f>
        <v>-5.4448192661097183E-2</v>
      </c>
      <c r="D40">
        <f t="shared" si="95"/>
        <v>-5.1387275780008568E-2</v>
      </c>
      <c r="E40">
        <f t="shared" si="95"/>
        <v>-4.8378639009509922E-2</v>
      </c>
      <c r="F40">
        <f t="shared" si="95"/>
        <v>-4.5420339354998479E-2</v>
      </c>
      <c r="G40">
        <f t="shared" si="95"/>
        <v>-4.2510433821871543E-2</v>
      </c>
      <c r="H40">
        <f t="shared" si="95"/>
        <v>-3.9646979415526348E-2</v>
      </c>
      <c r="I40">
        <f t="shared" si="95"/>
        <v>-3.682803314136017E-2</v>
      </c>
      <c r="J40">
        <f t="shared" si="95"/>
        <v>-3.4051652004770255E-2</v>
      </c>
      <c r="K40">
        <f t="shared" si="95"/>
        <v>-3.1315893011153881E-2</v>
      </c>
      <c r="L40">
        <f t="shared" si="95"/>
        <v>-2.8618813165908304E-2</v>
      </c>
      <c r="M40">
        <f t="shared" si="95"/>
        <v>-2.5958469474430774E-2</v>
      </c>
      <c r="N40">
        <f t="shared" si="95"/>
        <v>-2.3332918942118575E-2</v>
      </c>
      <c r="O40">
        <f t="shared" si="95"/>
        <v>-2.0740218574368949E-2</v>
      </c>
      <c r="P40">
        <f t="shared" si="95"/>
        <v>-1.8178425376579165E-2</v>
      </c>
      <c r="Q40">
        <f t="shared" si="95"/>
        <v>-1.5645596354146491E-2</v>
      </c>
      <c r="R40">
        <f t="shared" si="95"/>
        <v>-1.3139788512468168E-2</v>
      </c>
      <c r="S40">
        <f t="shared" si="95"/>
        <v>-1.0659058856941479E-2</v>
      </c>
      <c r="T40">
        <f t="shared" si="95"/>
        <v>-8.2014643929636706E-3</v>
      </c>
      <c r="U40">
        <f t="shared" si="95"/>
        <v>-5.7650621259320092E-3</v>
      </c>
      <c r="V40">
        <f t="shared" si="95"/>
        <v>-3.3479090612437631E-3</v>
      </c>
      <c r="W40">
        <f t="shared" si="95"/>
        <v>-9.4806220429618018E-4</v>
      </c>
      <c r="X40">
        <f t="shared" si="95"/>
        <v>1.4364214395134502E-3</v>
      </c>
      <c r="Y40">
        <f t="shared" si="95"/>
        <v>3.8074848647878974E-3</v>
      </c>
      <c r="Z40">
        <f t="shared" si="95"/>
        <v>6.1670710661298964E-3</v>
      </c>
      <c r="AA40">
        <f t="shared" si="95"/>
        <v>8.517123038142168E-3</v>
      </c>
      <c r="AB40">
        <f t="shared" si="95"/>
        <v>1.0859583775427461E-2</v>
      </c>
      <c r="AC40">
        <f t="shared" si="95"/>
        <v>1.3196396272588519E-2</v>
      </c>
      <c r="AD40">
        <f t="shared" si="95"/>
        <v>1.5529503524228076E-2</v>
      </c>
      <c r="AE40">
        <f t="shared" si="95"/>
        <v>1.7860848524948868E-2</v>
      </c>
      <c r="AF40">
        <f t="shared" si="95"/>
        <v>2.0192374269353639E-2</v>
      </c>
      <c r="AG40">
        <f t="shared" si="95"/>
        <v>2.2526023752045116E-2</v>
      </c>
      <c r="AH40">
        <f t="shared" si="95"/>
        <v>2.4863739967626072E-2</v>
      </c>
      <c r="AI40">
        <f t="shared" ref="AI40:BN40" si="96">AI39*GhgT-GaT+0.0241</f>
        <v>2.720746591069919E-2</v>
      </c>
      <c r="AJ40">
        <f t="shared" si="96"/>
        <v>2.9559144575867245E-2</v>
      </c>
      <c r="AK40">
        <f t="shared" si="96"/>
        <v>3.1920718957732956E-2</v>
      </c>
      <c r="AL40">
        <f t="shared" si="96"/>
        <v>3.4294132050899116E-2</v>
      </c>
      <c r="AM40">
        <f t="shared" si="96"/>
        <v>3.6681326849968388E-2</v>
      </c>
      <c r="AN40">
        <f t="shared" si="96"/>
        <v>3.9084246349543543E-2</v>
      </c>
      <c r="AO40">
        <f t="shared" si="96"/>
        <v>4.1504833544227321E-2</v>
      </c>
      <c r="AP40">
        <f t="shared" si="96"/>
        <v>4.3945031428622466E-2</v>
      </c>
      <c r="AQ40">
        <f t="shared" si="96"/>
        <v>4.6406782997331739E-2</v>
      </c>
      <c r="AR40">
        <f t="shared" si="96"/>
        <v>4.889203124495782E-2</v>
      </c>
      <c r="AS40">
        <f t="shared" si="96"/>
        <v>5.140271916610345E-2</v>
      </c>
      <c r="AT40">
        <f t="shared" si="96"/>
        <v>5.3940789755371435E-2</v>
      </c>
      <c r="AU40">
        <f t="shared" si="96"/>
        <v>5.6508186007364458E-2</v>
      </c>
      <c r="AV40">
        <f t="shared" si="96"/>
        <v>5.9106850916685272E-2</v>
      </c>
      <c r="AW40">
        <f t="shared" si="96"/>
        <v>6.1738727477936656E-2</v>
      </c>
      <c r="AX40">
        <f t="shared" si="96"/>
        <v>6.4405758685721265E-2</v>
      </c>
      <c r="AY40">
        <f t="shared" si="96"/>
        <v>6.7109887534641907E-2</v>
      </c>
      <c r="AZ40">
        <f t="shared" si="96"/>
        <v>6.9853057019301279E-2</v>
      </c>
      <c r="BA40">
        <f t="shared" si="96"/>
        <v>7.2637210134302133E-2</v>
      </c>
      <c r="BB40">
        <f t="shared" si="96"/>
        <v>7.5464289874247234E-2</v>
      </c>
      <c r="BC40">
        <f t="shared" si="96"/>
        <v>7.8336239233739266E-2</v>
      </c>
      <c r="BD40">
        <f t="shared" si="96"/>
        <v>8.1255001207381022E-2</v>
      </c>
      <c r="BE40">
        <f t="shared" si="96"/>
        <v>8.42225187897752E-2</v>
      </c>
      <c r="BF40">
        <f t="shared" si="96"/>
        <v>8.7240734975524578E-2</v>
      </c>
      <c r="BG40">
        <f t="shared" si="96"/>
        <v>9.0311592759231854E-2</v>
      </c>
      <c r="BH40">
        <f t="shared" si="96"/>
        <v>9.3437035135499807E-2</v>
      </c>
      <c r="BI40">
        <f t="shared" si="96"/>
        <v>9.6619005098931135E-2</v>
      </c>
      <c r="BJ40">
        <f t="shared" si="96"/>
        <v>9.9859445644128589E-2</v>
      </c>
      <c r="BK40">
        <f t="shared" si="96"/>
        <v>0.10316029976569492</v>
      </c>
      <c r="BL40">
        <f t="shared" si="96"/>
        <v>0.10652351045823286</v>
      </c>
      <c r="BM40">
        <f t="shared" si="96"/>
        <v>0.10995102071634517</v>
      </c>
      <c r="BN40">
        <f t="shared" si="96"/>
        <v>0.11344477353463453</v>
      </c>
      <c r="BO40">
        <f t="shared" ref="BO40:CT40" si="97">BO39*GhgT-GaT+0.0241</f>
        <v>0.11700671190770374</v>
      </c>
      <c r="BP40">
        <f t="shared" si="97"/>
        <v>0.1206387788301555</v>
      </c>
      <c r="BQ40">
        <f t="shared" si="97"/>
        <v>0.12434291729659259</v>
      </c>
      <c r="BR40">
        <f t="shared" si="97"/>
        <v>0.12812107030161773</v>
      </c>
      <c r="BS40">
        <f t="shared" si="97"/>
        <v>0.13197518083983356</v>
      </c>
      <c r="BT40">
        <f t="shared" si="97"/>
        <v>0.13590719190584302</v>
      </c>
      <c r="BU40">
        <f t="shared" si="97"/>
        <v>0.13991904649424869</v>
      </c>
      <c r="BV40">
        <f t="shared" si="97"/>
        <v>0.1440126875996533</v>
      </c>
      <c r="BW40">
        <f t="shared" si="97"/>
        <v>0.1481900582166597</v>
      </c>
      <c r="BX40">
        <f t="shared" si="97"/>
        <v>0.15245310133987056</v>
      </c>
      <c r="BY40">
        <f t="shared" si="97"/>
        <v>0.15680375996388865</v>
      </c>
      <c r="BZ40">
        <f t="shared" si="97"/>
        <v>0.16124397708331667</v>
      </c>
      <c r="CA40">
        <f t="shared" si="97"/>
        <v>0.16577569569275738</v>
      </c>
      <c r="CB40">
        <f t="shared" si="97"/>
        <v>0.17040085878681355</v>
      </c>
      <c r="CC40">
        <f t="shared" si="97"/>
        <v>0.1751214093600878</v>
      </c>
      <c r="CD40">
        <f t="shared" si="97"/>
        <v>0.17993929040718304</v>
      </c>
      <c r="CE40">
        <f t="shared" si="97"/>
        <v>0.18485644492270187</v>
      </c>
      <c r="CF40">
        <f t="shared" si="97"/>
        <v>0.18987481590124711</v>
      </c>
      <c r="CG40">
        <f t="shared" si="97"/>
        <v>0.19499634633742147</v>
      </c>
      <c r="CH40">
        <f t="shared" si="97"/>
        <v>0.20022297922582763</v>
      </c>
      <c r="CI40">
        <f t="shared" si="97"/>
        <v>0.20555665756106845</v>
      </c>
      <c r="CJ40">
        <f t="shared" si="97"/>
        <v>0.21099932433774657</v>
      </c>
      <c r="CK40">
        <f t="shared" si="97"/>
        <v>0.21655292255046477</v>
      </c>
      <c r="CL40">
        <f t="shared" si="97"/>
        <v>0.22221939519382583</v>
      </c>
      <c r="CM40">
        <f t="shared" si="97"/>
        <v>0.22800068526243233</v>
      </c>
      <c r="CN40">
        <f t="shared" si="97"/>
        <v>0.23389873575088718</v>
      </c>
      <c r="CO40">
        <f t="shared" si="97"/>
        <v>0.23991548965379306</v>
      </c>
      <c r="CP40">
        <f t="shared" si="97"/>
        <v>0.24605288996575275</v>
      </c>
      <c r="CQ40">
        <f t="shared" si="97"/>
        <v>0.25231287968136895</v>
      </c>
      <c r="CR40">
        <f t="shared" si="97"/>
        <v>0.25869740179524431</v>
      </c>
      <c r="CS40">
        <f t="shared" si="97"/>
        <v>0.26520839930198165</v>
      </c>
      <c r="CT40">
        <f t="shared" si="97"/>
        <v>0.27184781519618373</v>
      </c>
      <c r="CU40">
        <f t="shared" ref="CU40:DZ40" si="98">CU39*GhgT-GaT+0.0241</f>
        <v>0.27861759247245338</v>
      </c>
      <c r="CV40">
        <f t="shared" si="98"/>
        <v>0.28551967412539309</v>
      </c>
      <c r="CW40">
        <f t="shared" si="98"/>
        <v>0.29255600314960578</v>
      </c>
      <c r="CX40">
        <f t="shared" si="98"/>
        <v>0.29972852253969418</v>
      </c>
      <c r="CY40">
        <f t="shared" si="98"/>
        <v>0.30703917529026087</v>
      </c>
      <c r="CZ40">
        <f t="shared" si="98"/>
        <v>0.31448990439590879</v>
      </c>
      <c r="DA40">
        <f t="shared" si="98"/>
        <v>0.32208265285124066</v>
      </c>
      <c r="DB40">
        <f t="shared" si="98"/>
        <v>0.32981936365085912</v>
      </c>
      <c r="DC40">
        <f t="shared" si="98"/>
        <v>0.33770197978936689</v>
      </c>
      <c r="DD40">
        <f t="shared" si="98"/>
        <v>0.34573244426136679</v>
      </c>
      <c r="DE40">
        <f t="shared" si="98"/>
        <v>0.35391270006146164</v>
      </c>
      <c r="DF40">
        <f t="shared" si="98"/>
        <v>0.36224469018425393</v>
      </c>
      <c r="DG40">
        <f t="shared" si="98"/>
        <v>0.37073035762434658</v>
      </c>
      <c r="DH40">
        <f t="shared" si="98"/>
        <v>0.37937164537634233</v>
      </c>
      <c r="DI40">
        <f t="shared" si="98"/>
        <v>0.38817049643484386</v>
      </c>
      <c r="DJ40">
        <f t="shared" si="98"/>
        <v>0.3971288537944539</v>
      </c>
      <c r="DK40">
        <f t="shared" si="98"/>
        <v>0.40624866044977526</v>
      </c>
      <c r="DL40">
        <f t="shared" si="98"/>
        <v>0.4155318593954106</v>
      </c>
      <c r="DM40">
        <f t="shared" si="98"/>
        <v>0.42498039362596268</v>
      </c>
      <c r="DN40">
        <f t="shared" si="98"/>
        <v>0.43459620613603428</v>
      </c>
      <c r="DO40">
        <f t="shared" si="98"/>
        <v>0.44438123992022827</v>
      </c>
      <c r="DP40">
        <f t="shared" si="98"/>
        <v>0.45433743797314691</v>
      </c>
      <c r="DQ40">
        <f t="shared" si="98"/>
        <v>0.46446674328939336</v>
      </c>
      <c r="DR40">
        <f t="shared" si="98"/>
        <v>0.47477109886357044</v>
      </c>
      <c r="DS40">
        <f t="shared" si="98"/>
        <v>0.48525244769028042</v>
      </c>
      <c r="DT40">
        <f t="shared" si="98"/>
        <v>0.49591273276412651</v>
      </c>
      <c r="DU40">
        <f t="shared" si="98"/>
        <v>0.50675389707971119</v>
      </c>
      <c r="DV40">
        <f t="shared" si="98"/>
        <v>0.51777788363163735</v>
      </c>
      <c r="DW40">
        <f t="shared" si="98"/>
        <v>0.52898663541450763</v>
      </c>
      <c r="DX40">
        <f t="shared" si="98"/>
        <v>0.5403820954229247</v>
      </c>
      <c r="DY40">
        <f t="shared" si="98"/>
        <v>0.55196620665149143</v>
      </c>
      <c r="DZ40">
        <f t="shared" si="98"/>
        <v>0.56374091209481048</v>
      </c>
      <c r="EA40">
        <f t="shared" ref="EA40:FF40" si="99">EA39*GhgT-GaT+0.0241</f>
        <v>0.57570815474748471</v>
      </c>
      <c r="EB40">
        <f t="shared" si="99"/>
        <v>0.5878698776041168</v>
      </c>
      <c r="EC40">
        <f t="shared" si="99"/>
        <v>0.60022802365930927</v>
      </c>
      <c r="ED40">
        <f t="shared" si="99"/>
        <v>0.61278453590766524</v>
      </c>
      <c r="EE40">
        <f t="shared" si="99"/>
        <v>0.62554135734378713</v>
      </c>
      <c r="EF40">
        <f t="shared" si="99"/>
        <v>0.63850043096227793</v>
      </c>
      <c r="EG40">
        <f t="shared" si="99"/>
        <v>0.65166369975774019</v>
      </c>
      <c r="EH40">
        <f t="shared" si="99"/>
        <v>0.66503310672477678</v>
      </c>
      <c r="EI40">
        <f t="shared" si="99"/>
        <v>0.67861059485799002</v>
      </c>
      <c r="EJ40">
        <f t="shared" si="99"/>
        <v>0.69239810715198324</v>
      </c>
      <c r="EK40">
        <f t="shared" si="99"/>
        <v>0.7063975866013591</v>
      </c>
      <c r="EL40">
        <f t="shared" si="99"/>
        <v>0.72061097620072012</v>
      </c>
      <c r="EM40">
        <f t="shared" si="99"/>
        <v>0.73504021894466909</v>
      </c>
      <c r="EN40">
        <f t="shared" si="99"/>
        <v>0.74968725782780854</v>
      </c>
      <c r="EO40">
        <f t="shared" si="99"/>
        <v>0.76455403584474135</v>
      </c>
      <c r="EP40">
        <f t="shared" si="99"/>
        <v>0.77964249599007074</v>
      </c>
      <c r="EQ40">
        <f t="shared" si="99"/>
        <v>0.7949545812583988</v>
      </c>
      <c r="ER40">
        <f t="shared" si="99"/>
        <v>0.81049223464432862</v>
      </c>
      <c r="ES40">
        <f t="shared" si="99"/>
        <v>0.82625739914246266</v>
      </c>
      <c r="ET40">
        <f t="shared" si="99"/>
        <v>0.8422520177474041</v>
      </c>
      <c r="EU40">
        <f t="shared" si="99"/>
        <v>0.85847803345375517</v>
      </c>
      <c r="EV40">
        <f t="shared" si="99"/>
        <v>0.87493738925611875</v>
      </c>
      <c r="EW40">
        <f t="shared" si="99"/>
        <v>0.89163202814909792</v>
      </c>
      <c r="EX40">
        <f t="shared" si="99"/>
        <v>0.90856389312729513</v>
      </c>
      <c r="EY40">
        <f t="shared" si="99"/>
        <v>0.92573492718531314</v>
      </c>
      <c r="EZ40">
        <f t="shared" si="99"/>
        <v>0.94314707331775449</v>
      </c>
      <c r="FA40">
        <f t="shared" si="99"/>
        <v>0.96080227451922229</v>
      </c>
      <c r="FB40">
        <f t="shared" si="99"/>
        <v>0.97870247378431918</v>
      </c>
      <c r="FC40">
        <f t="shared" si="99"/>
        <v>0.99684961410764783</v>
      </c>
      <c r="FD40">
        <f t="shared" si="99"/>
        <v>1.0152456384838107</v>
      </c>
      <c r="FE40">
        <f t="shared" si="99"/>
        <v>1.0338924899074111</v>
      </c>
      <c r="FF40">
        <f t="shared" si="99"/>
        <v>1.0527921113730516</v>
      </c>
      <c r="FG40">
        <f t="shared" ref="FG40:FU40" si="100">FG39*GhgT-GaT+0.0241</f>
        <v>1.0719464458753347</v>
      </c>
      <c r="FH40">
        <f t="shared" si="100"/>
        <v>1.0913574364088632</v>
      </c>
      <c r="FI40">
        <f t="shared" si="100"/>
        <v>1.1110270259682402</v>
      </c>
      <c r="FJ40">
        <f t="shared" si="100"/>
        <v>1.1309571575480677</v>
      </c>
      <c r="FK40">
        <f t="shared" si="100"/>
        <v>1.1511497741429491</v>
      </c>
      <c r="FL40">
        <f t="shared" si="100"/>
        <v>1.1716068187474868</v>
      </c>
      <c r="FM40">
        <f t="shared" si="100"/>
        <v>1.1923302343562836</v>
      </c>
      <c r="FN40">
        <f t="shared" si="100"/>
        <v>1.2133219639639428</v>
      </c>
      <c r="FO40">
        <f t="shared" si="100"/>
        <v>1.2345839505650662</v>
      </c>
      <c r="FP40">
        <f t="shared" si="100"/>
        <v>1.2561181371542571</v>
      </c>
      <c r="FQ40">
        <f t="shared" si="100"/>
        <v>1.2779264667261181</v>
      </c>
      <c r="FR40">
        <f t="shared" si="100"/>
        <v>1.3000108822752516</v>
      </c>
      <c r="FS40">
        <f t="shared" si="100"/>
        <v>1.322373326796261</v>
      </c>
      <c r="FT40">
        <f t="shared" si="100"/>
        <v>1.3450157432837488</v>
      </c>
      <c r="FU40">
        <f t="shared" si="100"/>
        <v>1.3679400747323176</v>
      </c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</row>
    <row r="41" spans="1:253" s="2" customFormat="1" ht="16.7" customHeight="1">
      <c r="A41"/>
      <c r="B41" s="18" t="s">
        <v>67</v>
      </c>
      <c r="C41">
        <v>-0.41771140000000001</v>
      </c>
      <c r="D41">
        <v>-0.2333498</v>
      </c>
      <c r="E41">
        <v>-0.22939907000000001</v>
      </c>
      <c r="F41">
        <v>-0.27035445000000002</v>
      </c>
      <c r="G41">
        <v>-0.29152083000000001</v>
      </c>
      <c r="H41">
        <v>-0.29691675000000001</v>
      </c>
      <c r="I41">
        <v>-0.32035372000000001</v>
      </c>
      <c r="J41">
        <v>-0.46723005000000001</v>
      </c>
      <c r="K41">
        <v>-0.38876569999999999</v>
      </c>
      <c r="L41">
        <v>-0.28126517000000001</v>
      </c>
      <c r="M41">
        <v>-0.39016518</v>
      </c>
      <c r="N41">
        <v>-0.42911294</v>
      </c>
      <c r="O41">
        <v>-0.5363694</v>
      </c>
      <c r="P41">
        <v>-0.34424406000000002</v>
      </c>
      <c r="Q41">
        <v>-0.46546506999999998</v>
      </c>
      <c r="R41">
        <v>-0.33248132000000002</v>
      </c>
      <c r="S41">
        <v>-0.34128750000000002</v>
      </c>
      <c r="T41">
        <v>-0.35699412000000003</v>
      </c>
      <c r="U41">
        <v>-0.35182713999999998</v>
      </c>
      <c r="V41">
        <v>-0.31659195000000001</v>
      </c>
      <c r="W41">
        <v>-0.32792753000000002</v>
      </c>
      <c r="X41">
        <v>-0.36856275999999999</v>
      </c>
      <c r="Y41">
        <v>-0.32811057999999999</v>
      </c>
      <c r="Z41">
        <v>-0.34129690000000001</v>
      </c>
      <c r="AA41">
        <v>-0.37325120000000001</v>
      </c>
      <c r="AB41">
        <v>-0.37562593999999999</v>
      </c>
      <c r="AC41">
        <v>-0.42410989999999998</v>
      </c>
      <c r="AD41">
        <v>-0.10110884000000001</v>
      </c>
      <c r="AE41">
        <v>-1.1315192E-2</v>
      </c>
      <c r="AF41">
        <v>-0.30363432000000001</v>
      </c>
      <c r="AG41">
        <v>-0.31583204999999998</v>
      </c>
      <c r="AH41">
        <v>-0.23224552000000001</v>
      </c>
      <c r="AI41">
        <v>-0.29553007999999997</v>
      </c>
      <c r="AJ41">
        <v>-0.34647440000000002</v>
      </c>
      <c r="AK41">
        <v>-0.49232006</v>
      </c>
      <c r="AL41">
        <v>-0.47112357999999999</v>
      </c>
      <c r="AM41">
        <v>-0.42090361999999998</v>
      </c>
      <c r="AN41">
        <v>-0.49878576000000002</v>
      </c>
      <c r="AO41">
        <v>-0.37937889000000002</v>
      </c>
      <c r="AP41">
        <v>-0.24989555999999999</v>
      </c>
      <c r="AQ41">
        <v>-0.50685817</v>
      </c>
      <c r="AR41">
        <v>-0.40131494000000001</v>
      </c>
      <c r="AS41">
        <v>-0.50755850000000002</v>
      </c>
      <c r="AT41">
        <v>-0.49461922000000003</v>
      </c>
      <c r="AU41">
        <v>-0.48376393000000001</v>
      </c>
      <c r="AV41">
        <v>-0.44875159999999997</v>
      </c>
      <c r="AW41">
        <v>-0.28400727999999997</v>
      </c>
      <c r="AX41">
        <v>-0.25980017</v>
      </c>
      <c r="AY41">
        <v>-0.48579212999999999</v>
      </c>
      <c r="AZ41">
        <v>-0.35543364</v>
      </c>
      <c r="BA41">
        <v>-0.23449390000000001</v>
      </c>
      <c r="BB41">
        <v>-0.29341023999999999</v>
      </c>
      <c r="BC41">
        <v>-0.43895653000000001</v>
      </c>
      <c r="BD41">
        <v>-0.53328710000000001</v>
      </c>
      <c r="BE41">
        <v>-0.59751105000000004</v>
      </c>
      <c r="BF41">
        <v>-0.40779322000000001</v>
      </c>
      <c r="BG41">
        <v>-0.31910877999999998</v>
      </c>
      <c r="BH41">
        <v>-0.50407630000000003</v>
      </c>
      <c r="BI41">
        <v>-0.51381969999999999</v>
      </c>
      <c r="BJ41">
        <v>-0.53568715</v>
      </c>
      <c r="BK41">
        <v>-0.53090950000000003</v>
      </c>
      <c r="BL41">
        <v>-0.53907899999999997</v>
      </c>
      <c r="BM41">
        <v>-0.47553864000000001</v>
      </c>
      <c r="BN41">
        <v>-0.46701110000000001</v>
      </c>
      <c r="BO41">
        <v>-0.26243656999999998</v>
      </c>
      <c r="BP41">
        <v>-0.19167218999999999</v>
      </c>
      <c r="BQ41">
        <v>-0.42002314000000002</v>
      </c>
      <c r="BR41">
        <v>-0.54281970000000002</v>
      </c>
      <c r="BS41">
        <v>-0.42436410000000002</v>
      </c>
      <c r="BT41">
        <v>-0.32528907000000001</v>
      </c>
      <c r="BU41">
        <v>-0.29835507</v>
      </c>
      <c r="BV41">
        <v>-0.24044435</v>
      </c>
      <c r="BW41">
        <v>-0.33901369999999997</v>
      </c>
      <c r="BX41">
        <v>-0.31768188000000003</v>
      </c>
      <c r="BY41">
        <v>-0.31180170000000001</v>
      </c>
      <c r="BZ41">
        <v>-0.28214198000000001</v>
      </c>
      <c r="CA41">
        <v>-0.122555</v>
      </c>
      <c r="CB41">
        <v>-0.2291136</v>
      </c>
      <c r="CC41">
        <v>-0.20646581</v>
      </c>
      <c r="CD41">
        <v>-0.39244303000000003</v>
      </c>
      <c r="CE41">
        <v>-0.17680541999999999</v>
      </c>
      <c r="CF41">
        <v>-0.10339767499999999</v>
      </c>
      <c r="CG41">
        <v>-0.14546170999999999</v>
      </c>
      <c r="CH41">
        <v>-0.32234442000000002</v>
      </c>
      <c r="CI41">
        <v>-0.17433684999999999</v>
      </c>
      <c r="CJ41">
        <v>-0.20605923000000001</v>
      </c>
      <c r="CK41">
        <v>-0.16952094000000001</v>
      </c>
      <c r="CL41">
        <v>-1.9198947000000001E-2</v>
      </c>
      <c r="CM41">
        <v>-1.2200737E-2</v>
      </c>
      <c r="CN41">
        <v>-4.0797203999999997E-2</v>
      </c>
      <c r="CO41">
        <v>7.5935820000000001E-2</v>
      </c>
      <c r="CP41">
        <v>3.8129299999999998E-2</v>
      </c>
      <c r="CQ41">
        <v>1.4060677E-3</v>
      </c>
      <c r="CR41">
        <v>6.4215823E-3</v>
      </c>
      <c r="CS41">
        <v>0.14410513999999999</v>
      </c>
      <c r="CT41">
        <v>4.3088354000000002E-2</v>
      </c>
      <c r="CU41">
        <v>-0.11881461</v>
      </c>
      <c r="CV41">
        <v>-9.1205610000000006E-2</v>
      </c>
      <c r="CW41">
        <v>-0.12466127</v>
      </c>
      <c r="CX41">
        <v>-0.14380223</v>
      </c>
      <c r="CY41">
        <v>-0.22662180000000001</v>
      </c>
      <c r="CZ41">
        <v>-6.115396E-2</v>
      </c>
      <c r="DA41">
        <v>1.5354548000000001E-2</v>
      </c>
      <c r="DB41">
        <v>7.7630749999999998E-2</v>
      </c>
      <c r="DC41">
        <v>-0.11675023</v>
      </c>
      <c r="DD41">
        <v>-0.19730993999999999</v>
      </c>
      <c r="DE41">
        <v>-0.26316561999999999</v>
      </c>
      <c r="DF41">
        <v>-3.5334915000000001E-2</v>
      </c>
      <c r="DG41">
        <v>-1.7632563E-2</v>
      </c>
      <c r="DH41">
        <v>-4.8004813E-2</v>
      </c>
      <c r="DI41">
        <v>-0.11545958000000001</v>
      </c>
      <c r="DJ41">
        <v>-1.9999769000000001E-2</v>
      </c>
      <c r="DK41">
        <v>-6.4042719999999997E-2</v>
      </c>
      <c r="DL41">
        <v>-3.6810613999999998E-2</v>
      </c>
      <c r="DM41">
        <v>-0.30586152999999999</v>
      </c>
      <c r="DN41">
        <v>-0.20442047999999999</v>
      </c>
      <c r="DO41">
        <v>-0.14889759999999999</v>
      </c>
      <c r="DP41">
        <v>-0.117539294</v>
      </c>
      <c r="DQ41">
        <v>-0.16864756</v>
      </c>
      <c r="DR41">
        <v>-3.1386240000000003E-2</v>
      </c>
      <c r="DS41">
        <v>-8.506408E-2</v>
      </c>
      <c r="DT41">
        <v>-0.20588904999999999</v>
      </c>
      <c r="DU41">
        <v>-9.3791310000000003E-2</v>
      </c>
      <c r="DV41">
        <v>4.995016E-2</v>
      </c>
      <c r="DW41">
        <v>-0.17252656999999999</v>
      </c>
      <c r="DX41">
        <v>-0.110754214</v>
      </c>
      <c r="DY41">
        <v>-0.2158369</v>
      </c>
      <c r="DZ41">
        <v>0.1030885</v>
      </c>
      <c r="EA41">
        <v>5.2559716000000001E-3</v>
      </c>
      <c r="EB41">
        <v>9.0858140000000004E-2</v>
      </c>
      <c r="EC41">
        <v>0.19607204</v>
      </c>
      <c r="ED41">
        <v>0.25001203999999999</v>
      </c>
      <c r="EE41">
        <v>3.4268281999999997E-2</v>
      </c>
      <c r="EF41">
        <v>0.22380984000000001</v>
      </c>
      <c r="EG41">
        <v>4.7993519999999998E-2</v>
      </c>
      <c r="EH41">
        <v>4.9729742E-2</v>
      </c>
      <c r="EI41">
        <v>9.5686980000000005E-2</v>
      </c>
      <c r="EJ41">
        <v>0.2430264</v>
      </c>
      <c r="EK41">
        <v>0.28215170000000001</v>
      </c>
      <c r="EL41">
        <v>0.1792503</v>
      </c>
      <c r="EM41">
        <v>0.36058237999999998</v>
      </c>
      <c r="EN41">
        <v>0.33889654000000002</v>
      </c>
      <c r="EO41">
        <v>0.12489683</v>
      </c>
      <c r="EP41">
        <v>0.16570719</v>
      </c>
      <c r="EQ41">
        <v>0.23354979000000001</v>
      </c>
      <c r="ER41">
        <v>0.37686613000000002</v>
      </c>
      <c r="ES41">
        <v>0.27668937999999998</v>
      </c>
      <c r="ET41">
        <v>0.42230849999999998</v>
      </c>
      <c r="EU41">
        <v>0.57734169999999996</v>
      </c>
      <c r="EV41">
        <v>0.32448496999999998</v>
      </c>
      <c r="EW41">
        <v>0.33108475999999998</v>
      </c>
      <c r="EX41">
        <v>0.48928033999999998</v>
      </c>
      <c r="EY41">
        <v>0.54346649999999996</v>
      </c>
      <c r="EZ41">
        <v>0.54417013999999997</v>
      </c>
      <c r="FA41">
        <v>0.46737072000000002</v>
      </c>
      <c r="FB41">
        <v>0.60686249999999997</v>
      </c>
      <c r="FC41">
        <v>0.57255270000000003</v>
      </c>
      <c r="FD41">
        <v>0.59170129999999999</v>
      </c>
      <c r="FE41">
        <v>0.46564983999999998</v>
      </c>
      <c r="FF41">
        <v>0.59678160000000002</v>
      </c>
      <c r="FG41">
        <v>0.68037139999999996</v>
      </c>
      <c r="FH41">
        <v>0.53769772999999998</v>
      </c>
      <c r="FI41">
        <v>0.57760703999999996</v>
      </c>
      <c r="FJ41">
        <v>0.62357530000000005</v>
      </c>
      <c r="FK41">
        <v>0.67287165000000004</v>
      </c>
      <c r="FL41">
        <v>0.82511440000000003</v>
      </c>
      <c r="FM41">
        <v>0.93292710000000001</v>
      </c>
      <c r="FN41">
        <v>0.84517425000000002</v>
      </c>
      <c r="FO41">
        <v>0.76265406999999996</v>
      </c>
      <c r="FP41">
        <v>0.89107259999999999</v>
      </c>
      <c r="FQ41">
        <v>0.92292050000000003</v>
      </c>
      <c r="FR41">
        <v>0.76190555000000004</v>
      </c>
      <c r="FS41">
        <v>0.8013053</v>
      </c>
      <c r="FT41">
        <v>1.1003126999999999</v>
      </c>
      <c r="FU41">
        <v>1.2314565</v>
      </c>
      <c r="FV41" s="32"/>
      <c r="FW41" s="32"/>
      <c r="FX41" s="32"/>
      <c r="FY41" s="32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</row>
    <row r="42" spans="1:253" s="2" customFormat="1" ht="16.7" customHeight="1">
      <c r="A42"/>
      <c r="B42" s="18" t="s">
        <v>66</v>
      </c>
      <c r="C42">
        <v>-0.2461663</v>
      </c>
      <c r="D42">
        <v>-5.4831686999999997E-2</v>
      </c>
      <c r="E42">
        <v>-4.9415720000000003E-2</v>
      </c>
      <c r="F42">
        <v>-0.110699534</v>
      </c>
      <c r="G42">
        <v>-0.15033019</v>
      </c>
      <c r="H42">
        <v>-0.15451474000000001</v>
      </c>
      <c r="I42">
        <v>-0.1726142</v>
      </c>
      <c r="J42">
        <v>-0.31813794000000001</v>
      </c>
      <c r="K42">
        <v>-0.24064532</v>
      </c>
      <c r="L42">
        <v>-0.1386095</v>
      </c>
      <c r="M42">
        <v>-0.24135375000000001</v>
      </c>
      <c r="N42">
        <v>-0.26122484000000001</v>
      </c>
      <c r="O42">
        <v>-0.36907879999999998</v>
      </c>
      <c r="P42">
        <v>-0.15445141000000001</v>
      </c>
      <c r="Q42">
        <v>-0.28283712</v>
      </c>
      <c r="R42">
        <v>-0.14050578</v>
      </c>
      <c r="S42">
        <v>-0.16077414000000001</v>
      </c>
      <c r="T42">
        <v>-0.16096504</v>
      </c>
      <c r="U42">
        <v>-0.17417560000000001</v>
      </c>
      <c r="V42">
        <v>-0.15672056000000001</v>
      </c>
      <c r="W42">
        <v>-0.18715556999999999</v>
      </c>
      <c r="X42">
        <v>-0.22299235000000001</v>
      </c>
      <c r="Y42">
        <v>-0.19305114000000001</v>
      </c>
      <c r="Z42">
        <v>-0.21009216999999999</v>
      </c>
      <c r="AA42">
        <v>-0.23935980000000001</v>
      </c>
      <c r="AB42">
        <v>-0.23721085</v>
      </c>
      <c r="AC42">
        <v>-0.28534868000000002</v>
      </c>
      <c r="AD42">
        <v>2.760234E-2</v>
      </c>
      <c r="AE42">
        <v>0.1085822</v>
      </c>
      <c r="AF42">
        <v>-0.17320430000000001</v>
      </c>
      <c r="AG42">
        <v>-0.19151320999999999</v>
      </c>
      <c r="AH42">
        <v>-0.10655605999999999</v>
      </c>
      <c r="AI42">
        <v>-0.17091006</v>
      </c>
      <c r="AJ42">
        <v>-0.23213112</v>
      </c>
      <c r="AK42">
        <v>-0.38197154</v>
      </c>
      <c r="AL42">
        <v>-0.35917895999999999</v>
      </c>
      <c r="AM42">
        <v>-0.31926903000000001</v>
      </c>
      <c r="AN42">
        <v>-0.38101165999999997</v>
      </c>
      <c r="AO42">
        <v>-0.265434</v>
      </c>
      <c r="AP42">
        <v>-0.12757017000000001</v>
      </c>
      <c r="AQ42">
        <v>-0.3813068</v>
      </c>
      <c r="AR42">
        <v>-0.26525998000000001</v>
      </c>
      <c r="AS42">
        <v>-0.37078850000000002</v>
      </c>
      <c r="AT42">
        <v>-0.35770701999999999</v>
      </c>
      <c r="AU42">
        <v>-0.34195974000000001</v>
      </c>
      <c r="AV42">
        <v>-0.3154826</v>
      </c>
      <c r="AW42">
        <v>-0.15061306999999999</v>
      </c>
      <c r="AX42">
        <v>-0.12107606</v>
      </c>
      <c r="AY42">
        <v>-0.35393502999999998</v>
      </c>
      <c r="AZ42">
        <v>-0.22447036000000001</v>
      </c>
      <c r="BA42">
        <v>-0.1025179</v>
      </c>
      <c r="BB42">
        <v>-0.15855432999999999</v>
      </c>
      <c r="BC42">
        <v>-0.30460490000000001</v>
      </c>
      <c r="BD42">
        <v>-0.40852054999999998</v>
      </c>
      <c r="BE42">
        <v>-0.47006597999999999</v>
      </c>
      <c r="BF42">
        <v>-0.28515689999999999</v>
      </c>
      <c r="BG42">
        <v>-0.19329198</v>
      </c>
      <c r="BH42">
        <v>-0.38819232999999997</v>
      </c>
      <c r="BI42">
        <v>-0.39752448000000001</v>
      </c>
      <c r="BJ42">
        <v>-0.42751857999999998</v>
      </c>
      <c r="BK42">
        <v>-0.41634759999999998</v>
      </c>
      <c r="BL42">
        <v>-0.42710155</v>
      </c>
      <c r="BM42">
        <v>-0.37275176999999998</v>
      </c>
      <c r="BN42">
        <v>-0.35680329999999999</v>
      </c>
      <c r="BO42">
        <v>-0.15486072000000001</v>
      </c>
      <c r="BP42">
        <v>-7.4139849999999993E-2</v>
      </c>
      <c r="BQ42">
        <v>-0.29471239999999999</v>
      </c>
      <c r="BR42">
        <v>-0.40839645000000002</v>
      </c>
      <c r="BS42">
        <v>-0.28244856000000002</v>
      </c>
      <c r="BT42">
        <v>-0.18691427999999999</v>
      </c>
      <c r="BU42">
        <v>-0.16562946000000001</v>
      </c>
      <c r="BV42">
        <v>-0.11637985000000001</v>
      </c>
      <c r="BW42">
        <v>-0.22834438000000001</v>
      </c>
      <c r="BX42">
        <v>-0.20929964000000001</v>
      </c>
      <c r="BY42">
        <v>-0.20319209999999999</v>
      </c>
      <c r="BZ42">
        <v>-0.16933253000000001</v>
      </c>
      <c r="CA42">
        <v>-1.4262917999999999E-2</v>
      </c>
      <c r="CB42">
        <v>-0.12602946000000001</v>
      </c>
      <c r="CC42">
        <v>-9.5494739999999995E-2</v>
      </c>
      <c r="CD42">
        <v>-0.28202601999999999</v>
      </c>
      <c r="CE42">
        <v>-6.3199379999999999E-2</v>
      </c>
      <c r="CF42">
        <v>5.8962516000000001E-3</v>
      </c>
      <c r="CG42">
        <v>-3.8968240000000001E-2</v>
      </c>
      <c r="CH42">
        <v>-0.21758842</v>
      </c>
      <c r="CI42">
        <v>-7.4669739999999998E-2</v>
      </c>
      <c r="CJ42">
        <v>-0.10862113</v>
      </c>
      <c r="CK42">
        <v>-7.5522629999999993E-2</v>
      </c>
      <c r="CL42">
        <v>8.1360879999999997E-2</v>
      </c>
      <c r="CM42">
        <v>8.5902270000000003E-2</v>
      </c>
      <c r="CN42">
        <v>6.5110290000000001E-2</v>
      </c>
      <c r="CO42">
        <v>0.19382133000000001</v>
      </c>
      <c r="CP42">
        <v>0.23851252000000001</v>
      </c>
      <c r="CQ42">
        <v>0.19802455999999999</v>
      </c>
      <c r="CR42">
        <v>0.21242628</v>
      </c>
      <c r="CS42">
        <v>0.34270509999999998</v>
      </c>
      <c r="CT42">
        <v>0.24345960999999999</v>
      </c>
      <c r="CU42">
        <v>2.8321814000000001E-2</v>
      </c>
      <c r="CV42">
        <v>4.9379256000000003E-2</v>
      </c>
      <c r="CW42">
        <v>9.8108469999999993E-3</v>
      </c>
      <c r="CX42">
        <v>-3.3526963999999999E-2</v>
      </c>
      <c r="CY42">
        <v>-0.120586626</v>
      </c>
      <c r="CZ42">
        <v>2.8042309000000001E-2</v>
      </c>
      <c r="DA42">
        <v>0.11364508</v>
      </c>
      <c r="DB42">
        <v>0.17579111</v>
      </c>
      <c r="DC42">
        <v>-2.4997729999999999E-2</v>
      </c>
      <c r="DD42">
        <v>-0.11018991</v>
      </c>
      <c r="DE42">
        <v>-0.18720558000000001</v>
      </c>
      <c r="DF42">
        <v>2.9898778000000001E-2</v>
      </c>
      <c r="DG42">
        <v>4.7809440000000002E-2</v>
      </c>
      <c r="DH42">
        <v>1.4354110999999999E-2</v>
      </c>
      <c r="DI42">
        <v>-5.6781604999999999E-2</v>
      </c>
      <c r="DJ42">
        <v>3.0780297000000002E-2</v>
      </c>
      <c r="DK42">
        <v>-1.0776198000000001E-2</v>
      </c>
      <c r="DL42">
        <v>1.6958548E-2</v>
      </c>
      <c r="DM42">
        <v>-0.26222857999999999</v>
      </c>
      <c r="DN42">
        <v>-0.15523024999999999</v>
      </c>
      <c r="DO42">
        <v>-9.938603E-2</v>
      </c>
      <c r="DP42">
        <v>-7.4421790000000002E-2</v>
      </c>
      <c r="DQ42">
        <v>-0.12401963000000001</v>
      </c>
      <c r="DR42">
        <v>9.1188910000000005E-3</v>
      </c>
      <c r="DS42">
        <v>-4.4075525999999997E-2</v>
      </c>
      <c r="DT42">
        <v>-0.16730586</v>
      </c>
      <c r="DU42">
        <v>-5.5899136000000002E-2</v>
      </c>
      <c r="DV42">
        <v>8.6421300000000006E-2</v>
      </c>
      <c r="DW42">
        <v>-0.13482748</v>
      </c>
      <c r="DX42">
        <v>-7.0203329999999994E-2</v>
      </c>
      <c r="DY42">
        <v>-0.17581315</v>
      </c>
      <c r="DZ42">
        <v>0.14612031</v>
      </c>
      <c r="EA42">
        <v>4.5108557000000001E-2</v>
      </c>
      <c r="EB42">
        <v>0.11935765</v>
      </c>
      <c r="EC42">
        <v>0.22934009999999999</v>
      </c>
      <c r="ED42">
        <v>0.28063282000000001</v>
      </c>
      <c r="EE42">
        <v>7.3645199999999994E-2</v>
      </c>
      <c r="EF42">
        <v>0.25957537000000003</v>
      </c>
      <c r="EG42">
        <v>8.4446880000000002E-2</v>
      </c>
      <c r="EH42">
        <v>8.3796049999999997E-2</v>
      </c>
      <c r="EI42">
        <v>0.12696594999999999</v>
      </c>
      <c r="EJ42">
        <v>0.27386727999999999</v>
      </c>
      <c r="EK42">
        <v>0.31726816000000002</v>
      </c>
      <c r="EL42">
        <v>0.21400217999999999</v>
      </c>
      <c r="EM42">
        <v>0.39659603999999998</v>
      </c>
      <c r="EN42">
        <v>0.3737569</v>
      </c>
      <c r="EO42">
        <v>0.15891157</v>
      </c>
      <c r="EP42">
        <v>0.20319764000000001</v>
      </c>
      <c r="EQ42">
        <v>0.26868661999999999</v>
      </c>
      <c r="ER42">
        <v>0.41007652999999999</v>
      </c>
      <c r="ES42">
        <v>0.31019875000000002</v>
      </c>
      <c r="ET42">
        <v>0.45452619999999999</v>
      </c>
      <c r="EU42">
        <v>0.61161463999999999</v>
      </c>
      <c r="EV42">
        <v>0.35613519999999999</v>
      </c>
      <c r="EW42">
        <v>0.36394166999999999</v>
      </c>
      <c r="EX42">
        <v>0.52049239999999997</v>
      </c>
      <c r="EY42">
        <v>0.57415115999999999</v>
      </c>
      <c r="EZ42">
        <v>0.57709770000000005</v>
      </c>
      <c r="FA42">
        <v>0.50040309999999999</v>
      </c>
      <c r="FB42">
        <v>0.63801973999999995</v>
      </c>
      <c r="FC42">
        <v>0.60313236999999997</v>
      </c>
      <c r="FD42">
        <v>0.62204945</v>
      </c>
      <c r="FE42">
        <v>0.49864236000000001</v>
      </c>
      <c r="FF42">
        <v>0.62830763999999995</v>
      </c>
      <c r="FG42">
        <v>0.71166680000000004</v>
      </c>
      <c r="FH42">
        <v>0.56939430000000002</v>
      </c>
      <c r="FI42">
        <v>0.61035883000000002</v>
      </c>
      <c r="FJ42">
        <v>0.65866690000000006</v>
      </c>
      <c r="FK42">
        <v>0.70683839999999998</v>
      </c>
      <c r="FL42">
        <v>0.85894172999999996</v>
      </c>
      <c r="FM42">
        <v>0.96409065000000005</v>
      </c>
      <c r="FN42">
        <v>0.87557375000000004</v>
      </c>
      <c r="FO42">
        <v>0.79425603</v>
      </c>
      <c r="FP42">
        <v>0.92535789999999996</v>
      </c>
      <c r="FQ42">
        <v>0.95754296000000005</v>
      </c>
      <c r="FR42">
        <v>0.79835339999999999</v>
      </c>
      <c r="FS42">
        <v>0.83735300000000001</v>
      </c>
      <c r="FT42">
        <v>1.1389748</v>
      </c>
      <c r="FU42">
        <v>1.3590937000000001</v>
      </c>
      <c r="FV42" s="32"/>
      <c r="FW42" s="32"/>
      <c r="FX42" s="32"/>
      <c r="FY42" s="3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</row>
    <row r="43" spans="1:253" s="2" customFormat="1" ht="16.7" customHeight="1">
      <c r="A43"/>
      <c r="B43" s="18" t="s">
        <v>65</v>
      </c>
      <c r="C43">
        <v>-0.58925647000000003</v>
      </c>
      <c r="D43">
        <v>-0.41186792</v>
      </c>
      <c r="E43">
        <v>-0.40938243000000002</v>
      </c>
      <c r="F43">
        <v>-0.43000934000000002</v>
      </c>
      <c r="G43">
        <v>-0.43271150000000003</v>
      </c>
      <c r="H43">
        <v>-0.43931878000000002</v>
      </c>
      <c r="I43">
        <v>-0.46809321999999998</v>
      </c>
      <c r="J43">
        <v>-0.61632215999999995</v>
      </c>
      <c r="K43">
        <v>-0.53688603999999995</v>
      </c>
      <c r="L43">
        <v>-0.42392084000000002</v>
      </c>
      <c r="M43">
        <v>-0.53897660000000003</v>
      </c>
      <c r="N43">
        <v>-0.597001</v>
      </c>
      <c r="O43">
        <v>-0.70365995000000003</v>
      </c>
      <c r="P43">
        <v>-0.53403676</v>
      </c>
      <c r="Q43">
        <v>-0.64809304000000001</v>
      </c>
      <c r="R43">
        <v>-0.5244569</v>
      </c>
      <c r="S43">
        <v>-0.52180090000000001</v>
      </c>
      <c r="T43">
        <v>-0.55302320000000005</v>
      </c>
      <c r="U43">
        <v>-0.52947869999999997</v>
      </c>
      <c r="V43">
        <v>-0.47646335000000001</v>
      </c>
      <c r="W43">
        <v>-0.46869946000000001</v>
      </c>
      <c r="X43">
        <v>-0.51413315999999998</v>
      </c>
      <c r="Y43">
        <v>-0.46317002000000002</v>
      </c>
      <c r="Z43">
        <v>-0.47250164</v>
      </c>
      <c r="AA43">
        <v>-0.5071426</v>
      </c>
      <c r="AB43">
        <v>-0.51404099999999997</v>
      </c>
      <c r="AC43">
        <v>-0.56287116000000004</v>
      </c>
      <c r="AD43">
        <v>-0.22982000999999999</v>
      </c>
      <c r="AE43">
        <v>-0.13121258</v>
      </c>
      <c r="AF43">
        <v>-0.43406435999999998</v>
      </c>
      <c r="AG43">
        <v>-0.44015092</v>
      </c>
      <c r="AH43">
        <v>-0.35793498000000001</v>
      </c>
      <c r="AI43">
        <v>-0.42015010000000003</v>
      </c>
      <c r="AJ43">
        <v>-0.4608177</v>
      </c>
      <c r="AK43">
        <v>-0.6026686</v>
      </c>
      <c r="AL43">
        <v>-0.58306820000000004</v>
      </c>
      <c r="AM43">
        <v>-0.52253819999999995</v>
      </c>
      <c r="AN43">
        <v>-0.61655985999999996</v>
      </c>
      <c r="AO43">
        <v>-0.49332376999999999</v>
      </c>
      <c r="AP43">
        <v>-0.37222093000000001</v>
      </c>
      <c r="AQ43">
        <v>-0.63240949999999996</v>
      </c>
      <c r="AR43">
        <v>-0.53736989999999996</v>
      </c>
      <c r="AS43">
        <v>-0.64432853000000001</v>
      </c>
      <c r="AT43">
        <v>-0.63153139999999997</v>
      </c>
      <c r="AU43">
        <v>-0.62556809999999996</v>
      </c>
      <c r="AV43">
        <v>-0.58202063999999998</v>
      </c>
      <c r="AW43">
        <v>-0.41740146</v>
      </c>
      <c r="AX43">
        <v>-0.39852425000000002</v>
      </c>
      <c r="AY43">
        <v>-0.61764920000000001</v>
      </c>
      <c r="AZ43">
        <v>-0.48639694</v>
      </c>
      <c r="BA43">
        <v>-0.36646990000000002</v>
      </c>
      <c r="BB43">
        <v>-0.42826617</v>
      </c>
      <c r="BC43">
        <v>-0.57330817000000001</v>
      </c>
      <c r="BD43">
        <v>-0.65805364</v>
      </c>
      <c r="BE43">
        <v>-0.72495615000000002</v>
      </c>
      <c r="BF43">
        <v>-0.53042953999999998</v>
      </c>
      <c r="BG43">
        <v>-0.44492559999999998</v>
      </c>
      <c r="BH43">
        <v>-0.61996024999999999</v>
      </c>
      <c r="BI43">
        <v>-0.63011490000000003</v>
      </c>
      <c r="BJ43">
        <v>-0.64385574999999995</v>
      </c>
      <c r="BK43">
        <v>-0.64547140000000003</v>
      </c>
      <c r="BL43">
        <v>-0.65105650000000004</v>
      </c>
      <c r="BM43">
        <v>-0.57832550000000005</v>
      </c>
      <c r="BN43">
        <v>-0.57721889999999998</v>
      </c>
      <c r="BO43">
        <v>-0.37001243</v>
      </c>
      <c r="BP43">
        <v>-0.30920455000000002</v>
      </c>
      <c r="BQ43">
        <v>-0.54533390000000004</v>
      </c>
      <c r="BR43">
        <v>-0.67724293000000002</v>
      </c>
      <c r="BS43">
        <v>-0.56627965000000002</v>
      </c>
      <c r="BT43">
        <v>-0.46366384999999999</v>
      </c>
      <c r="BU43">
        <v>-0.43108069999999998</v>
      </c>
      <c r="BV43">
        <v>-0.36450884</v>
      </c>
      <c r="BW43">
        <v>-0.449683</v>
      </c>
      <c r="BX43">
        <v>-0.4260641</v>
      </c>
      <c r="BY43">
        <v>-0.42041129999999999</v>
      </c>
      <c r="BZ43">
        <v>-0.39495142999999999</v>
      </c>
      <c r="CA43">
        <v>-0.23084709</v>
      </c>
      <c r="CB43">
        <v>-0.33219776000000001</v>
      </c>
      <c r="CC43">
        <v>-0.31743686999999998</v>
      </c>
      <c r="CD43">
        <v>-0.50285999999999997</v>
      </c>
      <c r="CE43">
        <v>-0.29041144000000002</v>
      </c>
      <c r="CF43">
        <v>-0.21269160000000001</v>
      </c>
      <c r="CG43">
        <v>-0.25195518</v>
      </c>
      <c r="CH43">
        <v>-0.42710039999999999</v>
      </c>
      <c r="CI43">
        <v>-0.27400395</v>
      </c>
      <c r="CJ43">
        <v>-0.30349734</v>
      </c>
      <c r="CK43">
        <v>-0.26351925999999998</v>
      </c>
      <c r="CL43">
        <v>-0.11975877</v>
      </c>
      <c r="CM43">
        <v>-0.11030374499999999</v>
      </c>
      <c r="CN43">
        <v>-0.14670469</v>
      </c>
      <c r="CO43">
        <v>-4.1949686E-2</v>
      </c>
      <c r="CP43">
        <v>-0.16225392</v>
      </c>
      <c r="CQ43">
        <v>-0.19521242</v>
      </c>
      <c r="CR43">
        <v>-0.19958311000000001</v>
      </c>
      <c r="CS43">
        <v>-5.4494830000000001E-2</v>
      </c>
      <c r="CT43">
        <v>-0.1572829</v>
      </c>
      <c r="CU43">
        <v>-0.26595104000000003</v>
      </c>
      <c r="CV43">
        <v>-0.23179047</v>
      </c>
      <c r="CW43">
        <v>-0.25913336999999997</v>
      </c>
      <c r="CX43">
        <v>-0.25407745999999998</v>
      </c>
      <c r="CY43">
        <v>-0.33265697999999999</v>
      </c>
      <c r="CZ43">
        <v>-0.15035023</v>
      </c>
      <c r="DA43">
        <v>-8.2935980000000006E-2</v>
      </c>
      <c r="DB43">
        <v>-2.0529611E-2</v>
      </c>
      <c r="DC43">
        <v>-0.20850272</v>
      </c>
      <c r="DD43">
        <v>-0.28442996999999998</v>
      </c>
      <c r="DE43">
        <v>-0.33912566</v>
      </c>
      <c r="DF43">
        <v>-0.10056861</v>
      </c>
      <c r="DG43">
        <v>-8.3074560000000006E-2</v>
      </c>
      <c r="DH43">
        <v>-0.11036374</v>
      </c>
      <c r="DI43">
        <v>-0.17413756</v>
      </c>
      <c r="DJ43">
        <v>-7.0779830000000002E-2</v>
      </c>
      <c r="DK43">
        <v>-0.117309235</v>
      </c>
      <c r="DL43">
        <v>-9.0579770000000004E-2</v>
      </c>
      <c r="DM43">
        <v>-0.34949451999999998</v>
      </c>
      <c r="DN43">
        <v>-0.25361070000000002</v>
      </c>
      <c r="DO43">
        <v>-0.19840917999999999</v>
      </c>
      <c r="DP43">
        <v>-0.16065679999999999</v>
      </c>
      <c r="DQ43">
        <v>-0.21327549000000001</v>
      </c>
      <c r="DR43">
        <v>-7.1891374999999993E-2</v>
      </c>
      <c r="DS43">
        <v>-0.12605264999999999</v>
      </c>
      <c r="DT43">
        <v>-0.24447224000000001</v>
      </c>
      <c r="DU43">
        <v>-0.13168350000000001</v>
      </c>
      <c r="DV43">
        <v>1.3479018000000001E-2</v>
      </c>
      <c r="DW43">
        <v>-0.21022563999999999</v>
      </c>
      <c r="DX43">
        <v>-0.15130510999999999</v>
      </c>
      <c r="DY43">
        <v>-0.25586062999999998</v>
      </c>
      <c r="DZ43">
        <v>6.0056680000000001E-2</v>
      </c>
      <c r="EA43">
        <v>-3.4596614999999997E-2</v>
      </c>
      <c r="EB43">
        <v>6.2358625000000001E-2</v>
      </c>
      <c r="EC43">
        <v>0.16280397999999999</v>
      </c>
      <c r="ED43">
        <v>0.21939126</v>
      </c>
      <c r="EE43">
        <v>-5.1086354000000004E-3</v>
      </c>
      <c r="EF43">
        <v>0.18804430999999999</v>
      </c>
      <c r="EG43">
        <v>1.1540157000000001E-2</v>
      </c>
      <c r="EH43">
        <v>1.5663432000000001E-2</v>
      </c>
      <c r="EI43">
        <v>6.4408004000000005E-2</v>
      </c>
      <c r="EJ43">
        <v>0.21218551999999999</v>
      </c>
      <c r="EK43">
        <v>0.24703526000000001</v>
      </c>
      <c r="EL43">
        <v>0.14449840999999999</v>
      </c>
      <c r="EM43">
        <v>0.32456871999999998</v>
      </c>
      <c r="EN43">
        <v>0.30403616999999999</v>
      </c>
      <c r="EO43">
        <v>9.0882110000000002E-2</v>
      </c>
      <c r="EP43">
        <v>0.12821673</v>
      </c>
      <c r="EQ43">
        <v>0.19841295</v>
      </c>
      <c r="ER43">
        <v>0.34365577000000003</v>
      </c>
      <c r="ES43">
        <v>0.24318002</v>
      </c>
      <c r="ET43">
        <v>0.39009084999999999</v>
      </c>
      <c r="EU43">
        <v>0.54306876999999998</v>
      </c>
      <c r="EV43">
        <v>0.29283476000000003</v>
      </c>
      <c r="EW43">
        <v>0.29822785000000002</v>
      </c>
      <c r="EX43">
        <v>0.45806829999999998</v>
      </c>
      <c r="EY43">
        <v>0.51278186000000003</v>
      </c>
      <c r="EZ43">
        <v>0.51124259999999999</v>
      </c>
      <c r="FA43">
        <v>0.43433832999999999</v>
      </c>
      <c r="FB43">
        <v>0.57570529999999998</v>
      </c>
      <c r="FC43">
        <v>0.54197300000000004</v>
      </c>
      <c r="FD43">
        <v>0.56135314999999997</v>
      </c>
      <c r="FE43">
        <v>0.43265733000000001</v>
      </c>
      <c r="FF43">
        <v>0.56525559999999997</v>
      </c>
      <c r="FG43">
        <v>0.64907590000000004</v>
      </c>
      <c r="FH43">
        <v>0.50600120000000004</v>
      </c>
      <c r="FI43">
        <v>0.54485523999999996</v>
      </c>
      <c r="FJ43">
        <v>0.5884838</v>
      </c>
      <c r="FK43">
        <v>0.63890486999999996</v>
      </c>
      <c r="FL43">
        <v>0.79128710000000002</v>
      </c>
      <c r="FM43">
        <v>0.90176350000000005</v>
      </c>
      <c r="FN43">
        <v>0.81477474999999999</v>
      </c>
      <c r="FO43">
        <v>0.73105204000000001</v>
      </c>
      <c r="FP43">
        <v>0.85678726000000005</v>
      </c>
      <c r="FQ43">
        <v>0.88829809999999998</v>
      </c>
      <c r="FR43">
        <v>0.72545769999999998</v>
      </c>
      <c r="FS43">
        <v>0.76525765999999995</v>
      </c>
      <c r="FT43">
        <v>1.0616506000000001</v>
      </c>
      <c r="FU43">
        <v>1.1038193000000001</v>
      </c>
      <c r="FV43" s="32"/>
      <c r="FW43" s="32"/>
      <c r="FX43" s="32"/>
      <c r="FY43" s="32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</row>
    <row r="44" spans="1:253" s="2" customFormat="1" ht="16.7" customHeight="1">
      <c r="B44" s="10"/>
      <c r="FV44" s="33"/>
      <c r="FW44" s="33"/>
      <c r="FX44" s="33"/>
      <c r="FY44" s="33"/>
    </row>
    <row r="45" spans="1:253" s="2" customFormat="1" ht="16.7" customHeight="1">
      <c r="B45" s="10" t="s">
        <v>96</v>
      </c>
      <c r="C45" s="2">
        <f t="shared" ref="C45:AH45" si="101">C41-AaT</f>
        <v>-6.1216659176470511E-2</v>
      </c>
      <c r="D45" s="2">
        <f t="shared" si="101"/>
        <v>0.1231449408235295</v>
      </c>
      <c r="E45" s="2">
        <f t="shared" si="101"/>
        <v>0.12709567082352949</v>
      </c>
      <c r="F45" s="2">
        <f t="shared" si="101"/>
        <v>8.6140290823529475E-2</v>
      </c>
      <c r="G45" s="2">
        <f t="shared" si="101"/>
        <v>6.497391082352949E-2</v>
      </c>
      <c r="H45" s="2">
        <f t="shared" si="101"/>
        <v>5.9577990823529492E-2</v>
      </c>
      <c r="I45" s="2">
        <f t="shared" si="101"/>
        <v>3.6141020823529491E-2</v>
      </c>
      <c r="J45" s="2">
        <f t="shared" si="101"/>
        <v>-0.11073530917647051</v>
      </c>
      <c r="K45" s="2">
        <f t="shared" si="101"/>
        <v>-3.2270959176470493E-2</v>
      </c>
      <c r="L45" s="2">
        <f t="shared" si="101"/>
        <v>7.522957082352949E-2</v>
      </c>
      <c r="M45" s="2">
        <f t="shared" si="101"/>
        <v>-3.3670439176470501E-2</v>
      </c>
      <c r="N45" s="2">
        <f t="shared" si="101"/>
        <v>-7.2618199176470499E-2</v>
      </c>
      <c r="O45" s="2">
        <f t="shared" si="101"/>
        <v>-0.1798746591764705</v>
      </c>
      <c r="P45" s="2">
        <f t="shared" si="101"/>
        <v>1.2250680823529481E-2</v>
      </c>
      <c r="Q45" s="2">
        <f t="shared" si="101"/>
        <v>-0.10897032917647048</v>
      </c>
      <c r="R45" s="2">
        <f t="shared" si="101"/>
        <v>2.4013420823529474E-2</v>
      </c>
      <c r="S45" s="2">
        <f t="shared" si="101"/>
        <v>1.5207240823529478E-2</v>
      </c>
      <c r="T45" s="2">
        <f t="shared" si="101"/>
        <v>-4.9937917647052688E-4</v>
      </c>
      <c r="U45" s="2">
        <f t="shared" si="101"/>
        <v>4.6676008235295163E-3</v>
      </c>
      <c r="V45" s="2">
        <f t="shared" si="101"/>
        <v>3.9902790823529488E-2</v>
      </c>
      <c r="W45" s="2">
        <f t="shared" si="101"/>
        <v>2.8567210823529476E-2</v>
      </c>
      <c r="X45" s="2">
        <f t="shared" si="101"/>
        <v>-1.206801917647049E-2</v>
      </c>
      <c r="Y45" s="2">
        <f t="shared" si="101"/>
        <v>2.8384160823529514E-2</v>
      </c>
      <c r="Z45" s="2">
        <f t="shared" si="101"/>
        <v>1.5197840823529485E-2</v>
      </c>
      <c r="AA45" s="2">
        <f t="shared" si="101"/>
        <v>-1.6756459176470506E-2</v>
      </c>
      <c r="AB45" s="2">
        <f t="shared" si="101"/>
        <v>-1.9131199176470493E-2</v>
      </c>
      <c r="AC45" s="2">
        <f t="shared" si="101"/>
        <v>-6.7615159176470485E-2</v>
      </c>
      <c r="AD45" s="2">
        <f t="shared" si="101"/>
        <v>0.25538590082352952</v>
      </c>
      <c r="AE45" s="2">
        <f t="shared" si="101"/>
        <v>0.34517954882352953</v>
      </c>
      <c r="AF45" s="2">
        <f t="shared" si="101"/>
        <v>5.2860420823529486E-2</v>
      </c>
      <c r="AG45" s="2">
        <f t="shared" si="101"/>
        <v>4.0662690823529524E-2</v>
      </c>
      <c r="AH45" s="2">
        <f t="shared" si="101"/>
        <v>0.12424922082352949</v>
      </c>
      <c r="AI45" s="2">
        <f t="shared" ref="AI45:BN45" si="102">AI41-AaT</f>
        <v>6.0964660823529526E-2</v>
      </c>
      <c r="AJ45" s="2">
        <f t="shared" si="102"/>
        <v>1.0020340823529483E-2</v>
      </c>
      <c r="AK45" s="2">
        <f t="shared" si="102"/>
        <v>-0.1358253191764705</v>
      </c>
      <c r="AL45" s="2">
        <f t="shared" si="102"/>
        <v>-0.11462883917647049</v>
      </c>
      <c r="AM45" s="2">
        <f t="shared" si="102"/>
        <v>-6.4408879176470479E-2</v>
      </c>
      <c r="AN45" s="2">
        <f t="shared" si="102"/>
        <v>-0.14229101917647052</v>
      </c>
      <c r="AO45" s="2">
        <f t="shared" si="102"/>
        <v>-2.2884149176470525E-2</v>
      </c>
      <c r="AP45" s="2">
        <f t="shared" si="102"/>
        <v>0.10659918082352951</v>
      </c>
      <c r="AQ45" s="2">
        <f t="shared" si="102"/>
        <v>-0.1503634291764705</v>
      </c>
      <c r="AR45" s="2">
        <f t="shared" si="102"/>
        <v>-4.482019917647051E-2</v>
      </c>
      <c r="AS45" s="2">
        <f t="shared" si="102"/>
        <v>-0.15106375917647052</v>
      </c>
      <c r="AT45" s="2">
        <f t="shared" si="102"/>
        <v>-0.13812447917647053</v>
      </c>
      <c r="AU45" s="2">
        <f t="shared" si="102"/>
        <v>-0.12726918917647051</v>
      </c>
      <c r="AV45" s="2">
        <f t="shared" si="102"/>
        <v>-9.2256859176470474E-2</v>
      </c>
      <c r="AW45" s="2">
        <f t="shared" si="102"/>
        <v>7.2487460823529526E-2</v>
      </c>
      <c r="AX45" s="2">
        <f t="shared" si="102"/>
        <v>9.6694570823529502E-2</v>
      </c>
      <c r="AY45" s="2">
        <f t="shared" si="102"/>
        <v>-0.12929738917647049</v>
      </c>
      <c r="AZ45" s="2">
        <f t="shared" si="102"/>
        <v>1.0611008235295039E-3</v>
      </c>
      <c r="BA45" s="2">
        <f t="shared" si="102"/>
        <v>0.12200084082352949</v>
      </c>
      <c r="BB45" s="2">
        <f t="shared" si="102"/>
        <v>6.308450082352951E-2</v>
      </c>
      <c r="BC45" s="2">
        <f t="shared" si="102"/>
        <v>-8.2461789176470512E-2</v>
      </c>
      <c r="BD45" s="2">
        <f t="shared" si="102"/>
        <v>-0.17679235917647051</v>
      </c>
      <c r="BE45" s="2">
        <f t="shared" si="102"/>
        <v>-0.24101630917647054</v>
      </c>
      <c r="BF45" s="2">
        <f t="shared" si="102"/>
        <v>-5.1298479176470513E-2</v>
      </c>
      <c r="BG45" s="2">
        <f t="shared" si="102"/>
        <v>3.7385960823529518E-2</v>
      </c>
      <c r="BH45" s="2">
        <f t="shared" si="102"/>
        <v>-0.14758155917647053</v>
      </c>
      <c r="BI45" s="2">
        <f t="shared" si="102"/>
        <v>-0.15732495917647049</v>
      </c>
      <c r="BJ45" s="2">
        <f t="shared" si="102"/>
        <v>-0.1791924091764705</v>
      </c>
      <c r="BK45" s="2">
        <f t="shared" si="102"/>
        <v>-0.17441475917647054</v>
      </c>
      <c r="BL45" s="2">
        <f t="shared" si="102"/>
        <v>-0.18258425917647048</v>
      </c>
      <c r="BM45" s="2">
        <f t="shared" si="102"/>
        <v>-0.11904389917647051</v>
      </c>
      <c r="BN45" s="2">
        <f t="shared" si="102"/>
        <v>-0.11051635917647051</v>
      </c>
      <c r="BO45" s="2">
        <f t="shared" ref="BO45:CT45" si="103">BO41-AaT</f>
        <v>9.4058170823529519E-2</v>
      </c>
      <c r="BP45" s="2">
        <f t="shared" si="103"/>
        <v>0.16482255082352951</v>
      </c>
      <c r="BQ45" s="2">
        <f t="shared" si="103"/>
        <v>-6.3528399176470518E-2</v>
      </c>
      <c r="BR45" s="2">
        <f t="shared" si="103"/>
        <v>-0.18632495917647052</v>
      </c>
      <c r="BS45" s="2">
        <f t="shared" si="103"/>
        <v>-6.7869359176470523E-2</v>
      </c>
      <c r="BT45" s="2">
        <f t="shared" si="103"/>
        <v>3.1205670823529486E-2</v>
      </c>
      <c r="BU45" s="2">
        <f t="shared" si="103"/>
        <v>5.8139670823529499E-2</v>
      </c>
      <c r="BV45" s="2">
        <f t="shared" si="103"/>
        <v>0.1160503908235295</v>
      </c>
      <c r="BW45" s="2">
        <f t="shared" si="103"/>
        <v>1.7481040823529526E-2</v>
      </c>
      <c r="BX45" s="2">
        <f t="shared" si="103"/>
        <v>3.8812860823529471E-2</v>
      </c>
      <c r="BY45" s="2">
        <f t="shared" si="103"/>
        <v>4.4693040823529484E-2</v>
      </c>
      <c r="BZ45" s="2">
        <f t="shared" si="103"/>
        <v>7.4352760823529485E-2</v>
      </c>
      <c r="CA45" s="2">
        <f t="shared" si="103"/>
        <v>0.2339397408235295</v>
      </c>
      <c r="CB45" s="2">
        <f t="shared" si="103"/>
        <v>0.1273811408235295</v>
      </c>
      <c r="CC45" s="2">
        <f t="shared" si="103"/>
        <v>0.1500289308235295</v>
      </c>
      <c r="CD45" s="2">
        <f t="shared" si="103"/>
        <v>-3.5948289176470527E-2</v>
      </c>
      <c r="CE45" s="2">
        <f t="shared" si="103"/>
        <v>0.17968932082352951</v>
      </c>
      <c r="CF45" s="2">
        <f t="shared" si="103"/>
        <v>0.25309706582352953</v>
      </c>
      <c r="CG45" s="2">
        <f t="shared" si="103"/>
        <v>0.2110330308235295</v>
      </c>
      <c r="CH45" s="2">
        <f t="shared" si="103"/>
        <v>3.4150320823529479E-2</v>
      </c>
      <c r="CI45" s="2">
        <f t="shared" si="103"/>
        <v>0.18215789082352951</v>
      </c>
      <c r="CJ45" s="2">
        <f t="shared" si="103"/>
        <v>0.15043551082352949</v>
      </c>
      <c r="CK45" s="2">
        <f t="shared" si="103"/>
        <v>0.18697380082352949</v>
      </c>
      <c r="CL45" s="2">
        <f t="shared" si="103"/>
        <v>0.33729579382352948</v>
      </c>
      <c r="CM45" s="2">
        <f t="shared" si="103"/>
        <v>0.34429400382352948</v>
      </c>
      <c r="CN45" s="2">
        <f t="shared" si="103"/>
        <v>0.31569753682352952</v>
      </c>
      <c r="CO45" s="2">
        <f t="shared" si="103"/>
        <v>0.43243056082352949</v>
      </c>
      <c r="CP45" s="2">
        <f t="shared" si="103"/>
        <v>0.39462404082352948</v>
      </c>
      <c r="CQ45" s="2">
        <f t="shared" si="103"/>
        <v>0.35790080852352951</v>
      </c>
      <c r="CR45" s="2">
        <f t="shared" si="103"/>
        <v>0.36291632312352951</v>
      </c>
      <c r="CS45" s="2">
        <f t="shared" si="103"/>
        <v>0.50059988082352946</v>
      </c>
      <c r="CT45" s="2">
        <f t="shared" si="103"/>
        <v>0.39958309482352949</v>
      </c>
      <c r="CU45" s="2">
        <f t="shared" ref="CU45:DZ45" si="104">CU41-AaT</f>
        <v>0.23768013082352951</v>
      </c>
      <c r="CV45" s="2">
        <f t="shared" si="104"/>
        <v>0.26528913082352951</v>
      </c>
      <c r="CW45" s="2">
        <f t="shared" si="104"/>
        <v>0.23183347082352951</v>
      </c>
      <c r="CX45" s="2">
        <f t="shared" si="104"/>
        <v>0.2126925108235295</v>
      </c>
      <c r="CY45" s="2">
        <f t="shared" si="104"/>
        <v>0.12987294082352949</v>
      </c>
      <c r="CZ45" s="2">
        <f t="shared" si="104"/>
        <v>0.29534078082352949</v>
      </c>
      <c r="DA45" s="2">
        <f t="shared" si="104"/>
        <v>0.37184928882352952</v>
      </c>
      <c r="DB45" s="2">
        <f t="shared" si="104"/>
        <v>0.43412549082352947</v>
      </c>
      <c r="DC45" s="2">
        <f t="shared" si="104"/>
        <v>0.23974451082352949</v>
      </c>
      <c r="DD45" s="2">
        <f t="shared" si="104"/>
        <v>0.15918480082352951</v>
      </c>
      <c r="DE45" s="2">
        <f t="shared" si="104"/>
        <v>9.332912082352951E-2</v>
      </c>
      <c r="DF45" s="2">
        <f t="shared" si="104"/>
        <v>0.32115982582352948</v>
      </c>
      <c r="DG45" s="2">
        <f t="shared" si="104"/>
        <v>0.33886217782352951</v>
      </c>
      <c r="DH45" s="2">
        <f t="shared" si="104"/>
        <v>0.30848992782352952</v>
      </c>
      <c r="DI45" s="2">
        <f t="shared" si="104"/>
        <v>0.24103516082352949</v>
      </c>
      <c r="DJ45" s="2">
        <f t="shared" si="104"/>
        <v>0.3364949718235295</v>
      </c>
      <c r="DK45" s="2">
        <f t="shared" si="104"/>
        <v>0.2924520208235295</v>
      </c>
      <c r="DL45" s="2">
        <f t="shared" si="104"/>
        <v>0.31968412682352948</v>
      </c>
      <c r="DM45" s="2">
        <f t="shared" si="104"/>
        <v>5.0633210823529506E-2</v>
      </c>
      <c r="DN45" s="2">
        <f t="shared" si="104"/>
        <v>0.15207426082352951</v>
      </c>
      <c r="DO45" s="2">
        <f t="shared" si="104"/>
        <v>0.20759714082352951</v>
      </c>
      <c r="DP45" s="2">
        <f t="shared" si="104"/>
        <v>0.23895544682352948</v>
      </c>
      <c r="DQ45" s="2">
        <f t="shared" si="104"/>
        <v>0.1878471808235295</v>
      </c>
      <c r="DR45" s="2">
        <f t="shared" si="104"/>
        <v>0.32510850082352949</v>
      </c>
      <c r="DS45" s="2">
        <f t="shared" si="104"/>
        <v>0.27143066082352951</v>
      </c>
      <c r="DT45" s="2">
        <f t="shared" si="104"/>
        <v>0.15060569082352951</v>
      </c>
      <c r="DU45" s="2">
        <f t="shared" si="104"/>
        <v>0.26270343082352948</v>
      </c>
      <c r="DV45" s="2">
        <f t="shared" si="104"/>
        <v>0.40644490082352952</v>
      </c>
      <c r="DW45" s="2">
        <f t="shared" si="104"/>
        <v>0.18396817082352951</v>
      </c>
      <c r="DX45" s="2">
        <f t="shared" si="104"/>
        <v>0.24574052682352948</v>
      </c>
      <c r="DY45" s="2">
        <f t="shared" si="104"/>
        <v>0.1406578408235295</v>
      </c>
      <c r="DZ45" s="2">
        <f t="shared" si="104"/>
        <v>0.45958324082352953</v>
      </c>
      <c r="EA45" s="2">
        <f t="shared" ref="EA45:FF45" si="105">EA41-AaT</f>
        <v>0.36175071242352952</v>
      </c>
      <c r="EB45" s="2">
        <f t="shared" si="105"/>
        <v>0.44735288082352953</v>
      </c>
      <c r="EC45" s="2">
        <f t="shared" si="105"/>
        <v>0.5525667808235295</v>
      </c>
      <c r="ED45" s="2">
        <f t="shared" si="105"/>
        <v>0.60650678082352949</v>
      </c>
      <c r="EE45" s="2">
        <f t="shared" si="105"/>
        <v>0.39076302282352948</v>
      </c>
      <c r="EF45" s="2">
        <f t="shared" si="105"/>
        <v>0.58030458082352954</v>
      </c>
      <c r="EG45" s="2">
        <f t="shared" si="105"/>
        <v>0.40448826082352951</v>
      </c>
      <c r="EH45" s="2">
        <f t="shared" si="105"/>
        <v>0.40622448282352952</v>
      </c>
      <c r="EI45" s="2">
        <f t="shared" si="105"/>
        <v>0.45218172082352948</v>
      </c>
      <c r="EJ45" s="2">
        <f t="shared" si="105"/>
        <v>0.59952114082352947</v>
      </c>
      <c r="EK45" s="2">
        <f t="shared" si="105"/>
        <v>0.6386464408235295</v>
      </c>
      <c r="EL45" s="2">
        <f t="shared" si="105"/>
        <v>0.53574504082352947</v>
      </c>
      <c r="EM45" s="2">
        <f t="shared" si="105"/>
        <v>0.71707712082352948</v>
      </c>
      <c r="EN45" s="2">
        <f t="shared" si="105"/>
        <v>0.69539128082352952</v>
      </c>
      <c r="EO45" s="2">
        <f t="shared" si="105"/>
        <v>0.48139157082352951</v>
      </c>
      <c r="EP45" s="2">
        <f t="shared" si="105"/>
        <v>0.5222019308235295</v>
      </c>
      <c r="EQ45" s="2">
        <f t="shared" si="105"/>
        <v>0.59004453082352948</v>
      </c>
      <c r="ER45" s="2">
        <f t="shared" si="105"/>
        <v>0.73336087082352952</v>
      </c>
      <c r="ES45" s="2">
        <f t="shared" si="105"/>
        <v>0.63318412082352948</v>
      </c>
      <c r="ET45" s="2">
        <f t="shared" si="105"/>
        <v>0.77880324082352947</v>
      </c>
      <c r="EU45" s="2">
        <f t="shared" si="105"/>
        <v>0.93383644082352946</v>
      </c>
      <c r="EV45" s="2">
        <f t="shared" si="105"/>
        <v>0.68097971082352948</v>
      </c>
      <c r="EW45" s="2">
        <f t="shared" si="105"/>
        <v>0.68757950082352948</v>
      </c>
      <c r="EX45" s="2">
        <f t="shared" si="105"/>
        <v>0.84577508082352948</v>
      </c>
      <c r="EY45" s="2">
        <f t="shared" si="105"/>
        <v>0.89996124082352946</v>
      </c>
      <c r="EZ45" s="2">
        <f t="shared" si="105"/>
        <v>0.90066488082352947</v>
      </c>
      <c r="FA45" s="2">
        <f t="shared" si="105"/>
        <v>0.82386546082352952</v>
      </c>
      <c r="FB45" s="2">
        <f t="shared" si="105"/>
        <v>0.96335724082352947</v>
      </c>
      <c r="FC45" s="2">
        <f t="shared" si="105"/>
        <v>0.92904744082352952</v>
      </c>
      <c r="FD45" s="2">
        <f t="shared" si="105"/>
        <v>0.94819604082352948</v>
      </c>
      <c r="FE45" s="2">
        <f t="shared" si="105"/>
        <v>0.82214458082352948</v>
      </c>
      <c r="FF45" s="2">
        <f t="shared" si="105"/>
        <v>0.95327634082352952</v>
      </c>
      <c r="FG45" s="2">
        <f t="shared" ref="FG45:FU45" si="106">FG41-AaT</f>
        <v>1.0368661408235296</v>
      </c>
      <c r="FH45" s="2">
        <f t="shared" si="106"/>
        <v>0.89419247082352948</v>
      </c>
      <c r="FI45" s="2">
        <f t="shared" si="106"/>
        <v>0.93410178082352946</v>
      </c>
      <c r="FJ45" s="2">
        <f t="shared" si="106"/>
        <v>0.98007004082352955</v>
      </c>
      <c r="FK45" s="2">
        <f t="shared" si="106"/>
        <v>1.0293663908235295</v>
      </c>
      <c r="FL45" s="2">
        <f t="shared" si="106"/>
        <v>1.1816091408235296</v>
      </c>
      <c r="FM45" s="2">
        <f t="shared" si="106"/>
        <v>1.2894218408235294</v>
      </c>
      <c r="FN45" s="2">
        <f t="shared" si="106"/>
        <v>1.2016689908235296</v>
      </c>
      <c r="FO45" s="2">
        <f t="shared" si="106"/>
        <v>1.1191488108235295</v>
      </c>
      <c r="FP45" s="2">
        <f t="shared" si="106"/>
        <v>1.2475673408235295</v>
      </c>
      <c r="FQ45" s="2">
        <f t="shared" si="106"/>
        <v>1.2794152408235295</v>
      </c>
      <c r="FR45" s="2">
        <f t="shared" si="106"/>
        <v>1.1184002908235295</v>
      </c>
      <c r="FS45" s="2">
        <f t="shared" si="106"/>
        <v>1.1578000408235294</v>
      </c>
      <c r="FT45" s="2">
        <f t="shared" si="106"/>
        <v>1.4568074408235294</v>
      </c>
      <c r="FU45" s="2">
        <f t="shared" si="106"/>
        <v>1.5879512408235295</v>
      </c>
    </row>
    <row r="46" spans="1:253" s="2" customFormat="1" ht="16.7" customHeight="1">
      <c r="B46" s="10" t="s">
        <v>66</v>
      </c>
      <c r="C46" s="2">
        <f t="shared" ref="C46:AH46" si="107">C42-AaT</f>
        <v>0.11032844082352949</v>
      </c>
      <c r="D46" s="2">
        <f t="shared" si="107"/>
        <v>0.30166305382352948</v>
      </c>
      <c r="E46" s="2">
        <f t="shared" si="107"/>
        <v>0.3070790208235295</v>
      </c>
      <c r="F46" s="2">
        <f t="shared" si="107"/>
        <v>0.24579520682352951</v>
      </c>
      <c r="G46" s="2">
        <f t="shared" si="107"/>
        <v>0.2061645508235295</v>
      </c>
      <c r="H46" s="2">
        <f t="shared" si="107"/>
        <v>0.20198000082352949</v>
      </c>
      <c r="I46" s="2">
        <f t="shared" si="107"/>
        <v>0.1838805408235295</v>
      </c>
      <c r="J46" s="2">
        <f t="shared" si="107"/>
        <v>3.8356800823529491E-2</v>
      </c>
      <c r="K46" s="2">
        <f t="shared" si="107"/>
        <v>0.1158494208235295</v>
      </c>
      <c r="L46" s="2">
        <f t="shared" si="107"/>
        <v>0.2178852408235295</v>
      </c>
      <c r="M46" s="2">
        <f t="shared" si="107"/>
        <v>0.11514099082352949</v>
      </c>
      <c r="N46" s="2">
        <f t="shared" si="107"/>
        <v>9.5269900823529485E-2</v>
      </c>
      <c r="O46" s="2">
        <f t="shared" si="107"/>
        <v>-1.2584059176470486E-2</v>
      </c>
      <c r="P46" s="2">
        <f t="shared" si="107"/>
        <v>0.20204333082352949</v>
      </c>
      <c r="Q46" s="2">
        <f t="shared" si="107"/>
        <v>7.3657620823529502E-2</v>
      </c>
      <c r="R46" s="2">
        <f t="shared" si="107"/>
        <v>0.2159889608235295</v>
      </c>
      <c r="S46" s="2">
        <f t="shared" si="107"/>
        <v>0.19572060082352949</v>
      </c>
      <c r="T46" s="2">
        <f t="shared" si="107"/>
        <v>0.1955297008235295</v>
      </c>
      <c r="U46" s="2">
        <f t="shared" si="107"/>
        <v>0.18231914082352949</v>
      </c>
      <c r="V46" s="2">
        <f t="shared" si="107"/>
        <v>0.19977418082352949</v>
      </c>
      <c r="W46" s="2">
        <f t="shared" si="107"/>
        <v>0.16933917082352951</v>
      </c>
      <c r="X46" s="2">
        <f t="shared" si="107"/>
        <v>0.13350239082352949</v>
      </c>
      <c r="Y46" s="2">
        <f t="shared" si="107"/>
        <v>0.16344360082352949</v>
      </c>
      <c r="Z46" s="2">
        <f t="shared" si="107"/>
        <v>0.1464025708235295</v>
      </c>
      <c r="AA46" s="2">
        <f t="shared" si="107"/>
        <v>0.11713494082352949</v>
      </c>
      <c r="AB46" s="2">
        <f t="shared" si="107"/>
        <v>0.1192838908235295</v>
      </c>
      <c r="AC46" s="2">
        <f t="shared" si="107"/>
        <v>7.1146060823529478E-2</v>
      </c>
      <c r="AD46" s="2">
        <f t="shared" si="107"/>
        <v>0.3840970808235295</v>
      </c>
      <c r="AE46" s="2">
        <f t="shared" si="107"/>
        <v>0.46507694082352952</v>
      </c>
      <c r="AF46" s="2">
        <f t="shared" si="107"/>
        <v>0.18329044082352949</v>
      </c>
      <c r="AG46" s="2">
        <f t="shared" si="107"/>
        <v>0.16498153082352951</v>
      </c>
      <c r="AH46" s="2">
        <f t="shared" si="107"/>
        <v>0.24993868082352949</v>
      </c>
      <c r="AI46" s="2">
        <f t="shared" ref="AI46:BN46" si="108">AI42-AaT</f>
        <v>0.1855846808235295</v>
      </c>
      <c r="AJ46" s="2">
        <f t="shared" si="108"/>
        <v>0.1243636208235295</v>
      </c>
      <c r="AK46" s="2">
        <f t="shared" si="108"/>
        <v>-2.5476799176470499E-2</v>
      </c>
      <c r="AL46" s="2">
        <f t="shared" si="108"/>
        <v>-2.6842191764704926E-3</v>
      </c>
      <c r="AM46" s="2">
        <f t="shared" si="108"/>
        <v>3.722571082352949E-2</v>
      </c>
      <c r="AN46" s="2">
        <f t="shared" si="108"/>
        <v>-2.4516919176470475E-2</v>
      </c>
      <c r="AO46" s="2">
        <f t="shared" si="108"/>
        <v>9.1060740823529496E-2</v>
      </c>
      <c r="AP46" s="2">
        <f t="shared" si="108"/>
        <v>0.22892457082352949</v>
      </c>
      <c r="AQ46" s="2">
        <f t="shared" si="108"/>
        <v>-2.4812059176470502E-2</v>
      </c>
      <c r="AR46" s="2">
        <f t="shared" si="108"/>
        <v>9.1234760823529493E-2</v>
      </c>
      <c r="AS46" s="2">
        <f t="shared" si="108"/>
        <v>-1.4293759176470522E-2</v>
      </c>
      <c r="AT46" s="2">
        <f t="shared" si="108"/>
        <v>-1.2122791764704877E-3</v>
      </c>
      <c r="AU46" s="2">
        <f t="shared" si="108"/>
        <v>1.4535000823529487E-2</v>
      </c>
      <c r="AV46" s="2">
        <f t="shared" si="108"/>
        <v>4.1012140823529497E-2</v>
      </c>
      <c r="AW46" s="2">
        <f t="shared" si="108"/>
        <v>0.20588167082352951</v>
      </c>
      <c r="AX46" s="2">
        <f t="shared" si="108"/>
        <v>0.23541868082352951</v>
      </c>
      <c r="AY46" s="2">
        <f t="shared" si="108"/>
        <v>2.5597108235295152E-3</v>
      </c>
      <c r="AZ46" s="2">
        <f t="shared" si="108"/>
        <v>0.13202438082352949</v>
      </c>
      <c r="BA46" s="2">
        <f t="shared" si="108"/>
        <v>0.2539768408235295</v>
      </c>
      <c r="BB46" s="2">
        <f t="shared" si="108"/>
        <v>0.19794041082352951</v>
      </c>
      <c r="BC46" s="2">
        <f t="shared" si="108"/>
        <v>5.1889840823529487E-2</v>
      </c>
      <c r="BD46" s="2">
        <f t="shared" si="108"/>
        <v>-5.2025809176470483E-2</v>
      </c>
      <c r="BE46" s="2">
        <f t="shared" si="108"/>
        <v>-0.1135712391764705</v>
      </c>
      <c r="BF46" s="2">
        <f t="shared" si="108"/>
        <v>7.1337840823529508E-2</v>
      </c>
      <c r="BG46" s="2">
        <f t="shared" si="108"/>
        <v>0.1632027608235295</v>
      </c>
      <c r="BH46" s="2">
        <f t="shared" si="108"/>
        <v>-3.1697589176470475E-2</v>
      </c>
      <c r="BI46" s="2">
        <f t="shared" si="108"/>
        <v>-4.1029739176470514E-2</v>
      </c>
      <c r="BJ46" s="2">
        <f t="shared" si="108"/>
        <v>-7.1023839176470482E-2</v>
      </c>
      <c r="BK46" s="2">
        <f t="shared" si="108"/>
        <v>-5.9852859176470485E-2</v>
      </c>
      <c r="BL46" s="2">
        <f t="shared" si="108"/>
        <v>-7.0606809176470497E-2</v>
      </c>
      <c r="BM46" s="2">
        <f t="shared" si="108"/>
        <v>-1.6257029176470483E-2</v>
      </c>
      <c r="BN46" s="2">
        <f t="shared" si="108"/>
        <v>-3.0855917647049091E-4</v>
      </c>
      <c r="BO46" s="2">
        <f t="shared" ref="BO46:CT46" si="109">BO42-AaT</f>
        <v>0.20163402082352949</v>
      </c>
      <c r="BP46" s="2">
        <f t="shared" si="109"/>
        <v>0.28235489082352949</v>
      </c>
      <c r="BQ46" s="2">
        <f t="shared" si="109"/>
        <v>6.1782340823529514E-2</v>
      </c>
      <c r="BR46" s="2">
        <f t="shared" si="109"/>
        <v>-5.1901709176470523E-2</v>
      </c>
      <c r="BS46" s="2">
        <f t="shared" si="109"/>
        <v>7.4046180823529484E-2</v>
      </c>
      <c r="BT46" s="2">
        <f t="shared" si="109"/>
        <v>0.16958046082352951</v>
      </c>
      <c r="BU46" s="2">
        <f t="shared" si="109"/>
        <v>0.19086528082352949</v>
      </c>
      <c r="BV46" s="2">
        <f t="shared" si="109"/>
        <v>0.24011489082352949</v>
      </c>
      <c r="BW46" s="2">
        <f t="shared" si="109"/>
        <v>0.12815036082352949</v>
      </c>
      <c r="BX46" s="2">
        <f t="shared" si="109"/>
        <v>0.14719510082352949</v>
      </c>
      <c r="BY46" s="2">
        <f t="shared" si="109"/>
        <v>0.15330264082352951</v>
      </c>
      <c r="BZ46" s="2">
        <f t="shared" si="109"/>
        <v>0.18716221082352949</v>
      </c>
      <c r="CA46" s="2">
        <f t="shared" si="109"/>
        <v>0.34223182282352949</v>
      </c>
      <c r="CB46" s="2">
        <f t="shared" si="109"/>
        <v>0.23046528082352949</v>
      </c>
      <c r="CC46" s="2">
        <f t="shared" si="109"/>
        <v>0.26100000082352948</v>
      </c>
      <c r="CD46" s="2">
        <f t="shared" si="109"/>
        <v>7.4468720823529511E-2</v>
      </c>
      <c r="CE46" s="2">
        <f t="shared" si="109"/>
        <v>0.29329536082352947</v>
      </c>
      <c r="CF46" s="2">
        <f t="shared" si="109"/>
        <v>0.36239099242352951</v>
      </c>
      <c r="CG46" s="2">
        <f t="shared" si="109"/>
        <v>0.31752650082352951</v>
      </c>
      <c r="CH46" s="2">
        <f t="shared" si="109"/>
        <v>0.13890632082352949</v>
      </c>
      <c r="CI46" s="2">
        <f t="shared" si="109"/>
        <v>0.28182500082352951</v>
      </c>
      <c r="CJ46" s="2">
        <f t="shared" si="109"/>
        <v>0.24787361082352949</v>
      </c>
      <c r="CK46" s="2">
        <f t="shared" si="109"/>
        <v>0.28097211082352952</v>
      </c>
      <c r="CL46" s="2">
        <f t="shared" si="109"/>
        <v>0.43785562082352947</v>
      </c>
      <c r="CM46" s="2">
        <f t="shared" si="109"/>
        <v>0.4423970108235295</v>
      </c>
      <c r="CN46" s="2">
        <f t="shared" si="109"/>
        <v>0.42160503082352951</v>
      </c>
      <c r="CO46" s="2">
        <f t="shared" si="109"/>
        <v>0.55031607082352951</v>
      </c>
      <c r="CP46" s="2">
        <f t="shared" si="109"/>
        <v>0.5950072608235295</v>
      </c>
      <c r="CQ46" s="2">
        <f t="shared" si="109"/>
        <v>0.55451930082352952</v>
      </c>
      <c r="CR46" s="2">
        <f t="shared" si="109"/>
        <v>0.56892102082352947</v>
      </c>
      <c r="CS46" s="2">
        <f t="shared" si="109"/>
        <v>0.69919984082352948</v>
      </c>
      <c r="CT46" s="2">
        <f t="shared" si="109"/>
        <v>0.59995435082352944</v>
      </c>
      <c r="CU46" s="2">
        <f t="shared" ref="CU46:DZ46" si="110">CU42-AaT</f>
        <v>0.3848165548235295</v>
      </c>
      <c r="CV46" s="2">
        <f t="shared" si="110"/>
        <v>0.40587399682352948</v>
      </c>
      <c r="CW46" s="2">
        <f t="shared" si="110"/>
        <v>0.36630558782352951</v>
      </c>
      <c r="CX46" s="2">
        <f t="shared" si="110"/>
        <v>0.32296777682352951</v>
      </c>
      <c r="CY46" s="2">
        <f t="shared" si="110"/>
        <v>0.2359081148235295</v>
      </c>
      <c r="CZ46" s="2">
        <f t="shared" si="110"/>
        <v>0.38453704982352949</v>
      </c>
      <c r="DA46" s="2">
        <f t="shared" si="110"/>
        <v>0.47013982082352951</v>
      </c>
      <c r="DB46" s="2">
        <f t="shared" si="110"/>
        <v>0.53228585082352953</v>
      </c>
      <c r="DC46" s="2">
        <f t="shared" si="110"/>
        <v>0.3314970108235295</v>
      </c>
      <c r="DD46" s="2">
        <f t="shared" si="110"/>
        <v>0.2463048308235295</v>
      </c>
      <c r="DE46" s="2">
        <f t="shared" si="110"/>
        <v>0.16928916082352949</v>
      </c>
      <c r="DF46" s="2">
        <f t="shared" si="110"/>
        <v>0.38639351882352951</v>
      </c>
      <c r="DG46" s="2">
        <f t="shared" si="110"/>
        <v>0.40430418082352948</v>
      </c>
      <c r="DH46" s="2">
        <f t="shared" si="110"/>
        <v>0.3708488518235295</v>
      </c>
      <c r="DI46" s="2">
        <f t="shared" si="110"/>
        <v>0.29971313582352949</v>
      </c>
      <c r="DJ46" s="2">
        <f t="shared" si="110"/>
        <v>0.38727503782352951</v>
      </c>
      <c r="DK46" s="2">
        <f t="shared" si="110"/>
        <v>0.34571854282352948</v>
      </c>
      <c r="DL46" s="2">
        <f t="shared" si="110"/>
        <v>0.37345328882352952</v>
      </c>
      <c r="DM46" s="2">
        <f t="shared" si="110"/>
        <v>9.426616082352951E-2</v>
      </c>
      <c r="DN46" s="2">
        <f t="shared" si="110"/>
        <v>0.20126449082352951</v>
      </c>
      <c r="DO46" s="2">
        <f t="shared" si="110"/>
        <v>0.25710871082352948</v>
      </c>
      <c r="DP46" s="2">
        <f t="shared" si="110"/>
        <v>0.28207295082352951</v>
      </c>
      <c r="DQ46" s="2">
        <f t="shared" si="110"/>
        <v>0.23247511082352951</v>
      </c>
      <c r="DR46" s="2">
        <f t="shared" si="110"/>
        <v>0.36561363182352952</v>
      </c>
      <c r="DS46" s="2">
        <f t="shared" si="110"/>
        <v>0.31241921482352952</v>
      </c>
      <c r="DT46" s="2">
        <f t="shared" si="110"/>
        <v>0.1891888808235295</v>
      </c>
      <c r="DU46" s="2">
        <f t="shared" si="110"/>
        <v>0.30059560482352948</v>
      </c>
      <c r="DV46" s="2">
        <f t="shared" si="110"/>
        <v>0.44291604082352953</v>
      </c>
      <c r="DW46" s="2">
        <f t="shared" si="110"/>
        <v>0.2216672608235295</v>
      </c>
      <c r="DX46" s="2">
        <f t="shared" si="110"/>
        <v>0.28629141082352949</v>
      </c>
      <c r="DY46" s="2">
        <f t="shared" si="110"/>
        <v>0.1806815908235295</v>
      </c>
      <c r="DZ46" s="2">
        <f t="shared" si="110"/>
        <v>0.50261505082352953</v>
      </c>
      <c r="EA46" s="2">
        <f t="shared" ref="EA46:FF46" si="111">EA42-AaT</f>
        <v>0.40160329782352949</v>
      </c>
      <c r="EB46" s="2">
        <f t="shared" si="111"/>
        <v>0.47585239082352948</v>
      </c>
      <c r="EC46" s="2">
        <f t="shared" si="111"/>
        <v>0.58583484082352943</v>
      </c>
      <c r="ED46" s="2">
        <f t="shared" si="111"/>
        <v>0.6371275608235295</v>
      </c>
      <c r="EE46" s="2">
        <f t="shared" si="111"/>
        <v>0.43013994082352947</v>
      </c>
      <c r="EF46" s="2">
        <f t="shared" si="111"/>
        <v>0.61607011082352958</v>
      </c>
      <c r="EG46" s="2">
        <f t="shared" si="111"/>
        <v>0.4409416208235295</v>
      </c>
      <c r="EH46" s="2">
        <f t="shared" si="111"/>
        <v>0.44029079082352951</v>
      </c>
      <c r="EI46" s="2">
        <f t="shared" si="111"/>
        <v>0.48346069082352949</v>
      </c>
      <c r="EJ46" s="2">
        <f t="shared" si="111"/>
        <v>0.63036202082352943</v>
      </c>
      <c r="EK46" s="2">
        <f t="shared" si="111"/>
        <v>0.67376290082352952</v>
      </c>
      <c r="EL46" s="2">
        <f t="shared" si="111"/>
        <v>0.57049692082352954</v>
      </c>
      <c r="EM46" s="2">
        <f t="shared" si="111"/>
        <v>0.75309078082352943</v>
      </c>
      <c r="EN46" s="2">
        <f t="shared" si="111"/>
        <v>0.73025164082352956</v>
      </c>
      <c r="EO46" s="2">
        <f t="shared" si="111"/>
        <v>0.5154063108235295</v>
      </c>
      <c r="EP46" s="2">
        <f t="shared" si="111"/>
        <v>0.55969238082352946</v>
      </c>
      <c r="EQ46" s="2">
        <f t="shared" si="111"/>
        <v>0.62518136082352949</v>
      </c>
      <c r="ER46" s="2">
        <f t="shared" si="111"/>
        <v>0.76657127082352949</v>
      </c>
      <c r="ES46" s="2">
        <f t="shared" si="111"/>
        <v>0.66669349082352958</v>
      </c>
      <c r="ET46" s="2">
        <f t="shared" si="111"/>
        <v>0.81102094082352949</v>
      </c>
      <c r="EU46" s="2">
        <f t="shared" si="111"/>
        <v>0.96810938082352949</v>
      </c>
      <c r="EV46" s="2">
        <f t="shared" si="111"/>
        <v>0.71262994082352948</v>
      </c>
      <c r="EW46" s="2">
        <f t="shared" si="111"/>
        <v>0.72043641082352949</v>
      </c>
      <c r="EX46" s="2">
        <f t="shared" si="111"/>
        <v>0.87698714082352947</v>
      </c>
      <c r="EY46" s="2">
        <f t="shared" si="111"/>
        <v>0.93064590082352949</v>
      </c>
      <c r="EZ46" s="2">
        <f t="shared" si="111"/>
        <v>0.93359244082352955</v>
      </c>
      <c r="FA46" s="2">
        <f t="shared" si="111"/>
        <v>0.85689784082352949</v>
      </c>
      <c r="FB46" s="2">
        <f t="shared" si="111"/>
        <v>0.99451448082352945</v>
      </c>
      <c r="FC46" s="2">
        <f t="shared" si="111"/>
        <v>0.95962711082352947</v>
      </c>
      <c r="FD46" s="2">
        <f t="shared" si="111"/>
        <v>0.9785441908235295</v>
      </c>
      <c r="FE46" s="2">
        <f t="shared" si="111"/>
        <v>0.85513710082352956</v>
      </c>
      <c r="FF46" s="2">
        <f t="shared" si="111"/>
        <v>0.98480238082352944</v>
      </c>
      <c r="FG46" s="2">
        <f t="shared" ref="FG46:FU46" si="112">FG42-AaT</f>
        <v>1.0681615408235294</v>
      </c>
      <c r="FH46" s="2">
        <f t="shared" si="112"/>
        <v>0.92588904082352952</v>
      </c>
      <c r="FI46" s="2">
        <f t="shared" si="112"/>
        <v>0.96685357082352952</v>
      </c>
      <c r="FJ46" s="2">
        <f t="shared" si="112"/>
        <v>1.0151616408235296</v>
      </c>
      <c r="FK46" s="2">
        <f t="shared" si="112"/>
        <v>1.0633331408235294</v>
      </c>
      <c r="FL46" s="2">
        <f t="shared" si="112"/>
        <v>1.2154364708235295</v>
      </c>
      <c r="FM46" s="2">
        <f t="shared" si="112"/>
        <v>1.3205853908235294</v>
      </c>
      <c r="FN46" s="2">
        <f t="shared" si="112"/>
        <v>1.2320684908235295</v>
      </c>
      <c r="FO46" s="2">
        <f t="shared" si="112"/>
        <v>1.1507507708235294</v>
      </c>
      <c r="FP46" s="2">
        <f t="shared" si="112"/>
        <v>1.2818526408235296</v>
      </c>
      <c r="FQ46" s="2">
        <f t="shared" si="112"/>
        <v>1.3140377008235296</v>
      </c>
      <c r="FR46" s="2">
        <f t="shared" si="112"/>
        <v>1.1548481408235296</v>
      </c>
      <c r="FS46" s="2">
        <f t="shared" si="112"/>
        <v>1.1938477408235295</v>
      </c>
      <c r="FT46" s="2">
        <f t="shared" si="112"/>
        <v>1.4954695408235295</v>
      </c>
      <c r="FU46" s="2">
        <f t="shared" si="112"/>
        <v>1.7155884408235296</v>
      </c>
    </row>
    <row r="47" spans="1:253" s="2" customFormat="1" ht="16.7" customHeight="1">
      <c r="B47" s="10" t="s">
        <v>65</v>
      </c>
      <c r="C47" s="2">
        <f t="shared" ref="C47:AH47" si="113">C43-AaT</f>
        <v>-0.23276172917647053</v>
      </c>
      <c r="D47" s="2">
        <f t="shared" si="113"/>
        <v>-5.5373179176470499E-2</v>
      </c>
      <c r="E47" s="2">
        <f t="shared" si="113"/>
        <v>-5.288768917647052E-2</v>
      </c>
      <c r="F47" s="2">
        <f t="shared" si="113"/>
        <v>-7.3514599176470519E-2</v>
      </c>
      <c r="G47" s="2">
        <f t="shared" si="113"/>
        <v>-7.6216759176470528E-2</v>
      </c>
      <c r="H47" s="2">
        <f t="shared" si="113"/>
        <v>-8.2824039176470521E-2</v>
      </c>
      <c r="I47" s="2">
        <f t="shared" si="113"/>
        <v>-0.11159847917647048</v>
      </c>
      <c r="J47" s="2">
        <f t="shared" si="113"/>
        <v>-0.25982741917647045</v>
      </c>
      <c r="K47" s="2">
        <f t="shared" si="113"/>
        <v>-0.18039129917647045</v>
      </c>
      <c r="L47" s="2">
        <f t="shared" si="113"/>
        <v>-6.7426099176470522E-2</v>
      </c>
      <c r="M47" s="2">
        <f t="shared" si="113"/>
        <v>-0.18248185917647053</v>
      </c>
      <c r="N47" s="2">
        <f t="shared" si="113"/>
        <v>-0.2405062591764705</v>
      </c>
      <c r="O47" s="2">
        <f t="shared" si="113"/>
        <v>-0.34716520917647054</v>
      </c>
      <c r="P47" s="2">
        <f t="shared" si="113"/>
        <v>-0.1775420191764705</v>
      </c>
      <c r="Q47" s="2">
        <f t="shared" si="113"/>
        <v>-0.29159829917647051</v>
      </c>
      <c r="R47" s="2">
        <f t="shared" si="113"/>
        <v>-0.1679621591764705</v>
      </c>
      <c r="S47" s="2">
        <f t="shared" si="113"/>
        <v>-0.16530615917647051</v>
      </c>
      <c r="T47" s="2">
        <f t="shared" si="113"/>
        <v>-0.19652845917647055</v>
      </c>
      <c r="U47" s="2">
        <f t="shared" si="113"/>
        <v>-0.17298395917647047</v>
      </c>
      <c r="V47" s="2">
        <f t="shared" si="113"/>
        <v>-0.11996860917647051</v>
      </c>
      <c r="W47" s="2">
        <f t="shared" si="113"/>
        <v>-0.11220471917647051</v>
      </c>
      <c r="X47" s="2">
        <f t="shared" si="113"/>
        <v>-0.15763841917647048</v>
      </c>
      <c r="Y47" s="2">
        <f t="shared" si="113"/>
        <v>-0.10667527917647052</v>
      </c>
      <c r="Z47" s="2">
        <f t="shared" si="113"/>
        <v>-0.1160068991764705</v>
      </c>
      <c r="AA47" s="2">
        <f t="shared" si="113"/>
        <v>-0.1506478591764705</v>
      </c>
      <c r="AB47" s="2">
        <f t="shared" si="113"/>
        <v>-0.15754625917647047</v>
      </c>
      <c r="AC47" s="2">
        <f t="shared" si="113"/>
        <v>-0.20637641917647054</v>
      </c>
      <c r="AD47" s="2">
        <f t="shared" si="113"/>
        <v>0.12667473082352951</v>
      </c>
      <c r="AE47" s="2">
        <f t="shared" si="113"/>
        <v>0.2252821608235295</v>
      </c>
      <c r="AF47" s="2">
        <f t="shared" si="113"/>
        <v>-7.7569619176470483E-2</v>
      </c>
      <c r="AG47" s="2">
        <f t="shared" si="113"/>
        <v>-8.3656179176470502E-2</v>
      </c>
      <c r="AH47" s="2">
        <f t="shared" si="113"/>
        <v>-1.4402391764705147E-3</v>
      </c>
      <c r="AI47" s="2">
        <f t="shared" ref="AI47:BN47" si="114">AI43-AaT</f>
        <v>-6.3655359176470527E-2</v>
      </c>
      <c r="AJ47" s="2">
        <f t="shared" si="114"/>
        <v>-0.1043229591764705</v>
      </c>
      <c r="AK47" s="2">
        <f t="shared" si="114"/>
        <v>-0.2461738591764705</v>
      </c>
      <c r="AL47" s="2">
        <f t="shared" si="114"/>
        <v>-0.22657345917647054</v>
      </c>
      <c r="AM47" s="2">
        <f t="shared" si="114"/>
        <v>-0.16604345917647045</v>
      </c>
      <c r="AN47" s="2">
        <f t="shared" si="114"/>
        <v>-0.26006511917647046</v>
      </c>
      <c r="AO47" s="2">
        <f t="shared" si="114"/>
        <v>-0.1368290291764705</v>
      </c>
      <c r="AP47" s="2">
        <f t="shared" si="114"/>
        <v>-1.5726189176470506E-2</v>
      </c>
      <c r="AQ47" s="2">
        <f t="shared" si="114"/>
        <v>-0.27591475917647046</v>
      </c>
      <c r="AR47" s="2">
        <f t="shared" si="114"/>
        <v>-0.18087515917647046</v>
      </c>
      <c r="AS47" s="2">
        <f t="shared" si="114"/>
        <v>-0.28783378917647051</v>
      </c>
      <c r="AT47" s="2">
        <f t="shared" si="114"/>
        <v>-0.27503665917647047</v>
      </c>
      <c r="AU47" s="2">
        <f t="shared" si="114"/>
        <v>-0.26907335917647046</v>
      </c>
      <c r="AV47" s="2">
        <f t="shared" si="114"/>
        <v>-0.22552589917647048</v>
      </c>
      <c r="AW47" s="2">
        <f t="shared" si="114"/>
        <v>-6.0906719176470503E-2</v>
      </c>
      <c r="AX47" s="2">
        <f t="shared" si="114"/>
        <v>-4.2029509176470525E-2</v>
      </c>
      <c r="AY47" s="2">
        <f t="shared" si="114"/>
        <v>-0.26115445917647051</v>
      </c>
      <c r="AZ47" s="2">
        <f t="shared" si="114"/>
        <v>-0.1299021991764705</v>
      </c>
      <c r="BA47" s="2">
        <f t="shared" si="114"/>
        <v>-9.9751591764705161E-3</v>
      </c>
      <c r="BB47" s="2">
        <f t="shared" si="114"/>
        <v>-7.1771429176470503E-2</v>
      </c>
      <c r="BC47" s="2">
        <f t="shared" si="114"/>
        <v>-0.21681342917647051</v>
      </c>
      <c r="BD47" s="2">
        <f t="shared" si="114"/>
        <v>-0.3015588991764705</v>
      </c>
      <c r="BE47" s="2">
        <f t="shared" si="114"/>
        <v>-0.36846140917647052</v>
      </c>
      <c r="BF47" s="2">
        <f t="shared" si="114"/>
        <v>-0.17393479917647048</v>
      </c>
      <c r="BG47" s="2">
        <f t="shared" si="114"/>
        <v>-8.8430859176470478E-2</v>
      </c>
      <c r="BH47" s="2">
        <f t="shared" si="114"/>
        <v>-0.26346550917647049</v>
      </c>
      <c r="BI47" s="2">
        <f t="shared" si="114"/>
        <v>-0.27362015917647053</v>
      </c>
      <c r="BJ47" s="2">
        <f t="shared" si="114"/>
        <v>-0.28736100917647045</v>
      </c>
      <c r="BK47" s="2">
        <f t="shared" si="114"/>
        <v>-0.28897665917647053</v>
      </c>
      <c r="BL47" s="2">
        <f t="shared" si="114"/>
        <v>-0.29456175917647054</v>
      </c>
      <c r="BM47" s="2">
        <f t="shared" si="114"/>
        <v>-0.22183075917647055</v>
      </c>
      <c r="BN47" s="2">
        <f t="shared" si="114"/>
        <v>-0.22072415917647048</v>
      </c>
      <c r="BO47" s="2">
        <f t="shared" ref="BO47:CT47" si="115">BO43-AaT</f>
        <v>-1.3517689176470504E-2</v>
      </c>
      <c r="BP47" s="2">
        <f t="shared" si="115"/>
        <v>4.7290190823529477E-2</v>
      </c>
      <c r="BQ47" s="2">
        <f t="shared" si="115"/>
        <v>-0.18883915917647054</v>
      </c>
      <c r="BR47" s="2">
        <f t="shared" si="115"/>
        <v>-0.32074818917647052</v>
      </c>
      <c r="BS47" s="2">
        <f t="shared" si="115"/>
        <v>-0.20978490917647052</v>
      </c>
      <c r="BT47" s="2">
        <f t="shared" si="115"/>
        <v>-0.10716910917647049</v>
      </c>
      <c r="BU47" s="2">
        <f t="shared" si="115"/>
        <v>-7.4585959176470484E-2</v>
      </c>
      <c r="BV47" s="2">
        <f t="shared" si="115"/>
        <v>-8.0140991764705016E-3</v>
      </c>
      <c r="BW47" s="2">
        <f t="shared" si="115"/>
        <v>-9.31882591764705E-2</v>
      </c>
      <c r="BX47" s="2">
        <f t="shared" si="115"/>
        <v>-6.9569359176470502E-2</v>
      </c>
      <c r="BY47" s="2">
        <f t="shared" si="115"/>
        <v>-6.3916559176470489E-2</v>
      </c>
      <c r="BZ47" s="2">
        <f t="shared" si="115"/>
        <v>-3.8456689176470493E-2</v>
      </c>
      <c r="CA47" s="2">
        <f t="shared" si="115"/>
        <v>0.12564765082352949</v>
      </c>
      <c r="CB47" s="2">
        <f t="shared" si="115"/>
        <v>2.429698082352949E-2</v>
      </c>
      <c r="CC47" s="2">
        <f t="shared" si="115"/>
        <v>3.9057870823529517E-2</v>
      </c>
      <c r="CD47" s="2">
        <f t="shared" si="115"/>
        <v>-0.14636525917647047</v>
      </c>
      <c r="CE47" s="2">
        <f t="shared" si="115"/>
        <v>6.6083300823529478E-2</v>
      </c>
      <c r="CF47" s="2">
        <f t="shared" si="115"/>
        <v>0.14380314082352949</v>
      </c>
      <c r="CG47" s="2">
        <f t="shared" si="115"/>
        <v>0.1045395608235295</v>
      </c>
      <c r="CH47" s="2">
        <f t="shared" si="115"/>
        <v>-7.0605659176470492E-2</v>
      </c>
      <c r="CI47" s="2">
        <f t="shared" si="115"/>
        <v>8.2490790823529503E-2</v>
      </c>
      <c r="CJ47" s="2">
        <f t="shared" si="115"/>
        <v>5.2997400823529495E-2</v>
      </c>
      <c r="CK47" s="2">
        <f t="shared" si="115"/>
        <v>9.2975480823529522E-2</v>
      </c>
      <c r="CL47" s="2">
        <f t="shared" si="115"/>
        <v>0.23673597082352948</v>
      </c>
      <c r="CM47" s="2">
        <f t="shared" si="115"/>
        <v>0.24619099582352949</v>
      </c>
      <c r="CN47" s="2">
        <f t="shared" si="115"/>
        <v>0.2097900508235295</v>
      </c>
      <c r="CO47" s="2">
        <f t="shared" si="115"/>
        <v>0.31454505482352951</v>
      </c>
      <c r="CP47" s="2">
        <f t="shared" si="115"/>
        <v>0.1942408208235295</v>
      </c>
      <c r="CQ47" s="2">
        <f t="shared" si="115"/>
        <v>0.1612823208235295</v>
      </c>
      <c r="CR47" s="2">
        <f t="shared" si="115"/>
        <v>0.15691163082352949</v>
      </c>
      <c r="CS47" s="2">
        <f t="shared" si="115"/>
        <v>0.3019999108235295</v>
      </c>
      <c r="CT47" s="2">
        <f t="shared" si="115"/>
        <v>0.1992118408235295</v>
      </c>
      <c r="CU47" s="2">
        <f t="shared" ref="CU47:DZ47" si="116">CU43-AaT</f>
        <v>9.0543700823529472E-2</v>
      </c>
      <c r="CV47" s="2">
        <f t="shared" si="116"/>
        <v>0.1247042708235295</v>
      </c>
      <c r="CW47" s="2">
        <f t="shared" si="116"/>
        <v>9.7361370823529525E-2</v>
      </c>
      <c r="CX47" s="2">
        <f t="shared" si="116"/>
        <v>0.10241728082352952</v>
      </c>
      <c r="CY47" s="2">
        <f t="shared" si="116"/>
        <v>2.3837760823529508E-2</v>
      </c>
      <c r="CZ47" s="2">
        <f t="shared" si="116"/>
        <v>0.2061445108235295</v>
      </c>
      <c r="DA47" s="2">
        <f t="shared" si="116"/>
        <v>0.27355876082352948</v>
      </c>
      <c r="DB47" s="2">
        <f t="shared" si="116"/>
        <v>0.3359651298235295</v>
      </c>
      <c r="DC47" s="2">
        <f t="shared" si="116"/>
        <v>0.1479920208235295</v>
      </c>
      <c r="DD47" s="2">
        <f t="shared" si="116"/>
        <v>7.2064770823529523E-2</v>
      </c>
      <c r="DE47" s="2">
        <f t="shared" si="116"/>
        <v>1.7369080823529504E-2</v>
      </c>
      <c r="DF47" s="2">
        <f t="shared" si="116"/>
        <v>0.2559261308235295</v>
      </c>
      <c r="DG47" s="2">
        <f t="shared" si="116"/>
        <v>0.27342018082352948</v>
      </c>
      <c r="DH47" s="2">
        <f t="shared" si="116"/>
        <v>0.24613100082352951</v>
      </c>
      <c r="DI47" s="2">
        <f t="shared" si="116"/>
        <v>0.1823571808235295</v>
      </c>
      <c r="DJ47" s="2">
        <f t="shared" si="116"/>
        <v>0.28571491082352951</v>
      </c>
      <c r="DK47" s="2">
        <f t="shared" si="116"/>
        <v>0.23918550582352949</v>
      </c>
      <c r="DL47" s="2">
        <f t="shared" si="116"/>
        <v>0.2659149708235295</v>
      </c>
      <c r="DM47" s="2">
        <f t="shared" si="116"/>
        <v>7.0002208235295238E-3</v>
      </c>
      <c r="DN47" s="2">
        <f t="shared" si="116"/>
        <v>0.10288404082352948</v>
      </c>
      <c r="DO47" s="2">
        <f t="shared" si="116"/>
        <v>0.15808556082352951</v>
      </c>
      <c r="DP47" s="2">
        <f t="shared" si="116"/>
        <v>0.19583794082352951</v>
      </c>
      <c r="DQ47" s="2">
        <f t="shared" si="116"/>
        <v>0.14321925082352949</v>
      </c>
      <c r="DR47" s="2">
        <f t="shared" si="116"/>
        <v>0.28460336582352952</v>
      </c>
      <c r="DS47" s="2">
        <f t="shared" si="116"/>
        <v>0.23044209082352951</v>
      </c>
      <c r="DT47" s="2">
        <f t="shared" si="116"/>
        <v>0.11202250082352949</v>
      </c>
      <c r="DU47" s="2">
        <f t="shared" si="116"/>
        <v>0.22481124082352949</v>
      </c>
      <c r="DV47" s="2">
        <f t="shared" si="116"/>
        <v>0.36997375882352951</v>
      </c>
      <c r="DW47" s="2">
        <f t="shared" si="116"/>
        <v>0.14626910082352951</v>
      </c>
      <c r="DX47" s="2">
        <f t="shared" si="116"/>
        <v>0.20518963082352951</v>
      </c>
      <c r="DY47" s="2">
        <f t="shared" si="116"/>
        <v>0.10063411082352952</v>
      </c>
      <c r="DZ47" s="2">
        <f t="shared" si="116"/>
        <v>0.41655142082352947</v>
      </c>
      <c r="EA47" s="2">
        <f t="shared" ref="EA47:FF47" si="117">EA43-AaT</f>
        <v>0.3218981258235295</v>
      </c>
      <c r="EB47" s="2">
        <f t="shared" si="117"/>
        <v>0.4188533658235295</v>
      </c>
      <c r="EC47" s="2">
        <f t="shared" si="117"/>
        <v>0.51929872082352946</v>
      </c>
      <c r="ED47" s="2">
        <f t="shared" si="117"/>
        <v>0.57588600082352948</v>
      </c>
      <c r="EE47" s="2">
        <f t="shared" si="117"/>
        <v>0.35138610542352949</v>
      </c>
      <c r="EF47" s="2">
        <f t="shared" si="117"/>
        <v>0.54453905082352949</v>
      </c>
      <c r="EG47" s="2">
        <f t="shared" si="117"/>
        <v>0.36803489782352949</v>
      </c>
      <c r="EH47" s="2">
        <f t="shared" si="117"/>
        <v>0.37215817282352948</v>
      </c>
      <c r="EI47" s="2">
        <f t="shared" si="117"/>
        <v>0.42090274482352952</v>
      </c>
      <c r="EJ47" s="2">
        <f t="shared" si="117"/>
        <v>0.56868026082352952</v>
      </c>
      <c r="EK47" s="2">
        <f t="shared" si="117"/>
        <v>0.60353000082352948</v>
      </c>
      <c r="EL47" s="2">
        <f t="shared" si="117"/>
        <v>0.50099315082352947</v>
      </c>
      <c r="EM47" s="2">
        <f t="shared" si="117"/>
        <v>0.68106346082352953</v>
      </c>
      <c r="EN47" s="2">
        <f t="shared" si="117"/>
        <v>0.66053091082352955</v>
      </c>
      <c r="EO47" s="2">
        <f t="shared" si="117"/>
        <v>0.44737685082352951</v>
      </c>
      <c r="EP47" s="2">
        <f t="shared" si="117"/>
        <v>0.4847114708235295</v>
      </c>
      <c r="EQ47" s="2">
        <f t="shared" si="117"/>
        <v>0.55490769082352953</v>
      </c>
      <c r="ER47" s="2">
        <f t="shared" si="117"/>
        <v>0.70015051082352953</v>
      </c>
      <c r="ES47" s="2">
        <f t="shared" si="117"/>
        <v>0.59967476082352955</v>
      </c>
      <c r="ET47" s="2">
        <f t="shared" si="117"/>
        <v>0.74658559082352949</v>
      </c>
      <c r="EU47" s="2">
        <f t="shared" si="117"/>
        <v>0.89956351082352948</v>
      </c>
      <c r="EV47" s="2">
        <f t="shared" si="117"/>
        <v>0.64932950082352958</v>
      </c>
      <c r="EW47" s="2">
        <f t="shared" si="117"/>
        <v>0.65472259082352946</v>
      </c>
      <c r="EX47" s="2">
        <f t="shared" si="117"/>
        <v>0.81456304082352948</v>
      </c>
      <c r="EY47" s="2">
        <f t="shared" si="117"/>
        <v>0.86927660082352953</v>
      </c>
      <c r="EZ47" s="2">
        <f t="shared" si="117"/>
        <v>0.86773734082352949</v>
      </c>
      <c r="FA47" s="2">
        <f t="shared" si="117"/>
        <v>0.79083307082352949</v>
      </c>
      <c r="FB47" s="2">
        <f t="shared" si="117"/>
        <v>0.93220004082352947</v>
      </c>
      <c r="FC47" s="2">
        <f t="shared" si="117"/>
        <v>0.89846774082352954</v>
      </c>
      <c r="FD47" s="2">
        <f t="shared" si="117"/>
        <v>0.91784789082352947</v>
      </c>
      <c r="FE47" s="2">
        <f t="shared" si="117"/>
        <v>0.78915207082352956</v>
      </c>
      <c r="FF47" s="2">
        <f t="shared" si="117"/>
        <v>0.92175034082352947</v>
      </c>
      <c r="FG47" s="2">
        <f t="shared" ref="FG47:FU47" si="118">FG43-AaT</f>
        <v>1.0055706408235294</v>
      </c>
      <c r="FH47" s="2">
        <f t="shared" si="118"/>
        <v>0.86249594082352954</v>
      </c>
      <c r="FI47" s="2">
        <f t="shared" si="118"/>
        <v>0.90134998082352946</v>
      </c>
      <c r="FJ47" s="2">
        <f t="shared" si="118"/>
        <v>0.9449785408235295</v>
      </c>
      <c r="FK47" s="2">
        <f t="shared" si="118"/>
        <v>0.99539961082352946</v>
      </c>
      <c r="FL47" s="2">
        <f t="shared" si="118"/>
        <v>1.1477818408235296</v>
      </c>
      <c r="FM47" s="2">
        <f t="shared" si="118"/>
        <v>1.2582582408235297</v>
      </c>
      <c r="FN47" s="2">
        <f t="shared" si="118"/>
        <v>1.1712694908235295</v>
      </c>
      <c r="FO47" s="2">
        <f t="shared" si="118"/>
        <v>1.0875467808235295</v>
      </c>
      <c r="FP47" s="2">
        <f t="shared" si="118"/>
        <v>1.2132820008235297</v>
      </c>
      <c r="FQ47" s="2">
        <f t="shared" si="118"/>
        <v>1.2447928408235294</v>
      </c>
      <c r="FR47" s="2">
        <f t="shared" si="118"/>
        <v>1.0819524408235295</v>
      </c>
      <c r="FS47" s="2">
        <f t="shared" si="118"/>
        <v>1.1217524008235293</v>
      </c>
      <c r="FT47" s="2">
        <f t="shared" si="118"/>
        <v>1.4181453408235296</v>
      </c>
      <c r="FU47" s="2">
        <f t="shared" si="118"/>
        <v>1.4603140408235296</v>
      </c>
    </row>
    <row r="48" spans="1:253" s="2" customFormat="1" ht="16.7" customHeight="1">
      <c r="B48" s="10" t="s">
        <v>64</v>
      </c>
      <c r="C48" s="2">
        <f t="shared" ref="C48:BN48" si="119">Hd*C$1^3-Hc*C$1^2+Ha*C$1-Hb</f>
        <v>-7.3400000000000451E-2</v>
      </c>
      <c r="D48" s="2">
        <f t="shared" si="119"/>
        <v>-7.0660831356993151E-2</v>
      </c>
      <c r="E48" s="2">
        <f t="shared" si="119"/>
        <v>-6.7967644949883596E-2</v>
      </c>
      <c r="F48" s="2">
        <f t="shared" si="119"/>
        <v>-6.5318640778671777E-2</v>
      </c>
      <c r="G48" s="2">
        <f t="shared" si="119"/>
        <v>-6.2712018843357697E-2</v>
      </c>
      <c r="H48" s="2">
        <f t="shared" si="119"/>
        <v>-6.0145979143941354E-2</v>
      </c>
      <c r="I48" s="2">
        <f t="shared" si="119"/>
        <v>-5.7618721680422758E-2</v>
      </c>
      <c r="J48" s="2">
        <f t="shared" si="119"/>
        <v>-5.5128446452801891E-2</v>
      </c>
      <c r="K48" s="2">
        <f t="shared" si="119"/>
        <v>-5.2673353461078778E-2</v>
      </c>
      <c r="L48" s="2">
        <f t="shared" si="119"/>
        <v>-5.0251642705253396E-2</v>
      </c>
      <c r="M48" s="2">
        <f t="shared" si="119"/>
        <v>-4.7861514185325763E-2</v>
      </c>
      <c r="N48" s="2">
        <f t="shared" si="119"/>
        <v>-4.5501167901295866E-2</v>
      </c>
      <c r="O48" s="2">
        <f t="shared" si="119"/>
        <v>-4.3168803853163698E-2</v>
      </c>
      <c r="P48" s="2">
        <f t="shared" si="119"/>
        <v>-4.0862622040929289E-2</v>
      </c>
      <c r="Q48" s="2">
        <f t="shared" si="119"/>
        <v>-3.8580822464592608E-2</v>
      </c>
      <c r="R48" s="2">
        <f t="shared" si="119"/>
        <v>-3.6321605124153673E-2</v>
      </c>
      <c r="S48" s="2">
        <f t="shared" si="119"/>
        <v>-3.4083170019612474E-2</v>
      </c>
      <c r="T48" s="2">
        <f t="shared" si="119"/>
        <v>-3.1863717150969022E-2</v>
      </c>
      <c r="U48" s="2">
        <f t="shared" si="119"/>
        <v>-2.9661446518223306E-2</v>
      </c>
      <c r="V48" s="2">
        <f t="shared" si="119"/>
        <v>-2.747455812137533E-2</v>
      </c>
      <c r="W48" s="2">
        <f t="shared" si="119"/>
        <v>-2.530125196042509E-2</v>
      </c>
      <c r="X48" s="2">
        <f t="shared" si="119"/>
        <v>-2.3139728035372599E-2</v>
      </c>
      <c r="Y48" s="2">
        <f t="shared" si="119"/>
        <v>-2.0988186346217838E-2</v>
      </c>
      <c r="Z48" s="2">
        <f t="shared" si="119"/>
        <v>-1.8844826892960825E-2</v>
      </c>
      <c r="AA48" s="2">
        <f t="shared" si="119"/>
        <v>-1.6707849675601544E-2</v>
      </c>
      <c r="AB48" s="2">
        <f t="shared" si="119"/>
        <v>-1.4575454694140018E-2</v>
      </c>
      <c r="AC48" s="2">
        <f t="shared" si="119"/>
        <v>-1.2445841948576217E-2</v>
      </c>
      <c r="AD48" s="2">
        <f t="shared" si="119"/>
        <v>-1.0317211438910165E-2</v>
      </c>
      <c r="AE48" s="2">
        <f t="shared" si="119"/>
        <v>-8.1877631651418453E-3</v>
      </c>
      <c r="AF48" s="2">
        <f t="shared" si="119"/>
        <v>-6.0556971272712756E-3</v>
      </c>
      <c r="AG48" s="2">
        <f t="shared" si="119"/>
        <v>-3.9192133252984457E-3</v>
      </c>
      <c r="AH48" s="2">
        <f t="shared" si="119"/>
        <v>-1.7765117592233454E-3</v>
      </c>
      <c r="AI48" s="2">
        <f t="shared" si="119"/>
        <v>3.742075709540077E-4</v>
      </c>
      <c r="AJ48" s="2">
        <f t="shared" si="119"/>
        <v>2.5347446652336236E-3</v>
      </c>
      <c r="AK48" s="2">
        <f t="shared" si="119"/>
        <v>4.7068995236154848E-3</v>
      </c>
      <c r="AL48" s="2">
        <f t="shared" si="119"/>
        <v>6.8924721460996291E-3</v>
      </c>
      <c r="AM48" s="2">
        <f t="shared" si="119"/>
        <v>9.0932625326860111E-3</v>
      </c>
      <c r="AN48" s="2">
        <f t="shared" si="119"/>
        <v>1.1311070683374683E-2</v>
      </c>
      <c r="AO48" s="2">
        <f t="shared" si="119"/>
        <v>1.3547696598165584E-2</v>
      </c>
      <c r="AP48" s="2">
        <f t="shared" si="119"/>
        <v>1.5804940277058768E-2</v>
      </c>
      <c r="AQ48" s="2">
        <f t="shared" si="119"/>
        <v>1.8084601720054189E-2</v>
      </c>
      <c r="AR48" s="2">
        <f t="shared" si="119"/>
        <v>2.0388480927151884E-2</v>
      </c>
      <c r="AS48" s="2">
        <f t="shared" si="119"/>
        <v>2.2718377898351835E-2</v>
      </c>
      <c r="AT48" s="2">
        <f t="shared" si="119"/>
        <v>2.507609263365404E-2</v>
      </c>
      <c r="AU48" s="2">
        <f t="shared" si="119"/>
        <v>2.7463425133058508E-2</v>
      </c>
      <c r="AV48" s="2">
        <f t="shared" si="119"/>
        <v>2.988217539656525E-2</v>
      </c>
      <c r="AW48" s="2">
        <f t="shared" si="119"/>
        <v>3.2334143424174233E-2</v>
      </c>
      <c r="AX48" s="2">
        <f t="shared" si="119"/>
        <v>3.4821129215885468E-2</v>
      </c>
      <c r="AY48" s="2">
        <f t="shared" si="119"/>
        <v>3.7344932771699008E-2</v>
      </c>
      <c r="AZ48" s="2">
        <f t="shared" si="119"/>
        <v>3.9907354091614763E-2</v>
      </c>
      <c r="BA48" s="2">
        <f t="shared" si="119"/>
        <v>4.2510193175632788E-2</v>
      </c>
      <c r="BB48" s="2">
        <f t="shared" si="119"/>
        <v>4.5155250023753105E-2</v>
      </c>
      <c r="BC48" s="2">
        <f t="shared" si="119"/>
        <v>4.7844324635975641E-2</v>
      </c>
      <c r="BD48" s="2">
        <f t="shared" si="119"/>
        <v>5.0579217012300448E-2</v>
      </c>
      <c r="BE48" s="2">
        <f t="shared" si="119"/>
        <v>5.3361727152727509E-2</v>
      </c>
      <c r="BF48" s="2">
        <f t="shared" si="119"/>
        <v>5.6193655057256861E-2</v>
      </c>
      <c r="BG48" s="2">
        <f t="shared" si="119"/>
        <v>5.9076800725888431E-2</v>
      </c>
      <c r="BH48" s="2">
        <f t="shared" si="119"/>
        <v>6.2012964158622272E-2</v>
      </c>
      <c r="BI48" s="2">
        <f t="shared" si="119"/>
        <v>6.5003945355458378E-2</v>
      </c>
      <c r="BJ48" s="2">
        <f t="shared" si="119"/>
        <v>6.8051544316396775E-2</v>
      </c>
      <c r="BK48" s="2">
        <f t="shared" si="119"/>
        <v>7.1157561041437403E-2</v>
      </c>
      <c r="BL48" s="2">
        <f t="shared" si="119"/>
        <v>7.4323795530580286E-2</v>
      </c>
      <c r="BM48" s="2">
        <f t="shared" si="119"/>
        <v>7.755204778382542E-2</v>
      </c>
      <c r="BN48" s="2">
        <f t="shared" si="119"/>
        <v>8.0844117801172857E-2</v>
      </c>
      <c r="BO48" s="2">
        <f t="shared" ref="BO48:DZ48" si="120">Hd*BO$1^3-Hc*BO$1^2+Ha*BO$1-Hb</f>
        <v>8.4201805582622483E-2</v>
      </c>
      <c r="BP48" s="2">
        <f t="shared" si="120"/>
        <v>8.7626911128174403E-2</v>
      </c>
      <c r="BQ48" s="2">
        <f t="shared" si="120"/>
        <v>9.1121234437828616E-2</v>
      </c>
      <c r="BR48" s="2">
        <f t="shared" si="120"/>
        <v>9.4686575511585061E-2</v>
      </c>
      <c r="BS48" s="2">
        <f t="shared" si="120"/>
        <v>9.8324734349443763E-2</v>
      </c>
      <c r="BT48" s="2">
        <f t="shared" si="120"/>
        <v>0.10203751095140472</v>
      </c>
      <c r="BU48" s="2">
        <f t="shared" si="120"/>
        <v>0.10582670531746798</v>
      </c>
      <c r="BV48" s="2">
        <f t="shared" si="120"/>
        <v>0.10969411744763342</v>
      </c>
      <c r="BW48" s="2">
        <f t="shared" si="120"/>
        <v>0.1136415473419012</v>
      </c>
      <c r="BX48" s="2">
        <f t="shared" si="120"/>
        <v>0.11767079500027118</v>
      </c>
      <c r="BY48" s="2">
        <f t="shared" si="120"/>
        <v>0.12178366042274348</v>
      </c>
      <c r="BZ48" s="2">
        <f t="shared" si="120"/>
        <v>0.12598194360931797</v>
      </c>
      <c r="CA48" s="2">
        <f t="shared" si="120"/>
        <v>0.13026744455999478</v>
      </c>
      <c r="CB48" s="2">
        <f t="shared" si="120"/>
        <v>0.13464196327477379</v>
      </c>
      <c r="CC48" s="2">
        <f t="shared" si="120"/>
        <v>0.1391072997536551</v>
      </c>
      <c r="CD48" s="2">
        <f t="shared" si="120"/>
        <v>0.14366525399663871</v>
      </c>
      <c r="CE48" s="2">
        <f t="shared" si="120"/>
        <v>0.1483176260037245</v>
      </c>
      <c r="CF48" s="2">
        <f t="shared" si="120"/>
        <v>0.15306621577491258</v>
      </c>
      <c r="CG48" s="2">
        <f t="shared" si="120"/>
        <v>0.15791282331020295</v>
      </c>
      <c r="CH48" s="2">
        <f t="shared" si="120"/>
        <v>0.16285924860959555</v>
      </c>
      <c r="CI48" s="2">
        <f t="shared" si="120"/>
        <v>0.16790729167309038</v>
      </c>
      <c r="CJ48" s="2">
        <f t="shared" si="120"/>
        <v>0.17305875250068753</v>
      </c>
      <c r="CK48" s="2">
        <f t="shared" si="120"/>
        <v>0.1783154310923869</v>
      </c>
      <c r="CL48" s="2">
        <f t="shared" si="120"/>
        <v>0.18367912744818854</v>
      </c>
      <c r="CM48" s="2">
        <f t="shared" si="120"/>
        <v>0.18915164156809244</v>
      </c>
      <c r="CN48" s="2">
        <f t="shared" si="120"/>
        <v>0.19473477345209861</v>
      </c>
      <c r="CO48" s="2">
        <f t="shared" si="120"/>
        <v>0.20043032310020703</v>
      </c>
      <c r="CP48" s="2">
        <f t="shared" si="120"/>
        <v>0.20624009051241776</v>
      </c>
      <c r="CQ48" s="2">
        <f t="shared" si="120"/>
        <v>0.21216587568873063</v>
      </c>
      <c r="CR48" s="2">
        <f t="shared" si="120"/>
        <v>0.21820947862914586</v>
      </c>
      <c r="CS48" s="2">
        <f t="shared" si="120"/>
        <v>0.22437269933366327</v>
      </c>
      <c r="CT48" s="2">
        <f t="shared" si="120"/>
        <v>0.23065733780228304</v>
      </c>
      <c r="CU48" s="2">
        <f t="shared" si="120"/>
        <v>0.23706519403500503</v>
      </c>
      <c r="CV48" s="2">
        <f t="shared" si="120"/>
        <v>0.24359806803182921</v>
      </c>
      <c r="CW48" s="2">
        <f t="shared" si="120"/>
        <v>0.25025775979275577</v>
      </c>
      <c r="CX48" s="2">
        <f t="shared" si="120"/>
        <v>0.25704606931778451</v>
      </c>
      <c r="CY48" s="2">
        <f t="shared" si="120"/>
        <v>0.26396479660691552</v>
      </c>
      <c r="CZ48" s="2">
        <f t="shared" si="120"/>
        <v>0.2710157416601488</v>
      </c>
      <c r="DA48" s="2">
        <f t="shared" si="120"/>
        <v>0.27820070447748435</v>
      </c>
      <c r="DB48" s="2">
        <f t="shared" si="120"/>
        <v>0.28552148505892216</v>
      </c>
      <c r="DC48" s="2">
        <f t="shared" si="120"/>
        <v>0.29297988340446218</v>
      </c>
      <c r="DD48" s="2">
        <f t="shared" si="120"/>
        <v>0.30057769951410446</v>
      </c>
      <c r="DE48" s="2">
        <f t="shared" si="120"/>
        <v>0.3083167333878491</v>
      </c>
      <c r="DF48" s="2">
        <f t="shared" si="120"/>
        <v>0.31619878502569593</v>
      </c>
      <c r="DG48" s="2">
        <f t="shared" si="120"/>
        <v>0.324225654427645</v>
      </c>
      <c r="DH48" s="2">
        <f t="shared" si="120"/>
        <v>0.33239914159369638</v>
      </c>
      <c r="DI48" s="2">
        <f t="shared" si="120"/>
        <v>0.34072104652385005</v>
      </c>
      <c r="DJ48" s="2">
        <f t="shared" si="120"/>
        <v>0.34919316921810584</v>
      </c>
      <c r="DK48" s="2">
        <f t="shared" si="120"/>
        <v>0.35781730967646402</v>
      </c>
      <c r="DL48" s="2">
        <f t="shared" si="120"/>
        <v>0.36659526789892449</v>
      </c>
      <c r="DM48" s="2">
        <f t="shared" si="120"/>
        <v>0.37552884388548707</v>
      </c>
      <c r="DN48" s="2">
        <f t="shared" si="120"/>
        <v>0.38461983763615198</v>
      </c>
      <c r="DO48" s="2">
        <f t="shared" si="120"/>
        <v>0.39387004915091917</v>
      </c>
      <c r="DP48" s="2">
        <f t="shared" si="120"/>
        <v>0.40328127842978856</v>
      </c>
      <c r="DQ48" s="2">
        <f t="shared" si="120"/>
        <v>0.41285532547276033</v>
      </c>
      <c r="DR48" s="2">
        <f t="shared" si="120"/>
        <v>0.42259399027983419</v>
      </c>
      <c r="DS48" s="2">
        <f t="shared" si="120"/>
        <v>0.43249907285101041</v>
      </c>
      <c r="DT48" s="2">
        <f t="shared" si="120"/>
        <v>0.44257237318628906</v>
      </c>
      <c r="DU48" s="2">
        <f t="shared" si="120"/>
        <v>0.45281569128566967</v>
      </c>
      <c r="DV48" s="2">
        <f t="shared" si="120"/>
        <v>0.46323082714915265</v>
      </c>
      <c r="DW48" s="2">
        <f t="shared" si="120"/>
        <v>0.47381958077673791</v>
      </c>
      <c r="DX48" s="2">
        <f t="shared" si="120"/>
        <v>0.48458375216842542</v>
      </c>
      <c r="DY48" s="2">
        <f t="shared" si="120"/>
        <v>0.49552514132421532</v>
      </c>
      <c r="DZ48" s="2">
        <f t="shared" si="120"/>
        <v>0.50664554824410724</v>
      </c>
      <c r="EA48" s="2">
        <f t="shared" ref="EA48:GL48" si="121">Hd*EA$1^3-Hc*EA$1^2+Ha*EA$1-Hb</f>
        <v>0.51794677292810154</v>
      </c>
      <c r="EB48" s="2">
        <f t="shared" si="121"/>
        <v>0.52943061537619807</v>
      </c>
      <c r="EC48" s="2">
        <f t="shared" si="121"/>
        <v>0.54109887558839687</v>
      </c>
      <c r="ED48" s="2">
        <f t="shared" si="121"/>
        <v>0.55295335356469799</v>
      </c>
      <c r="EE48" s="2">
        <f t="shared" si="121"/>
        <v>0.56499584930510138</v>
      </c>
      <c r="EF48" s="2">
        <f t="shared" si="121"/>
        <v>0.57722816280960687</v>
      </c>
      <c r="EG48" s="2">
        <f t="shared" si="121"/>
        <v>0.58965209407821473</v>
      </c>
      <c r="EH48" s="2">
        <f t="shared" si="121"/>
        <v>0.6022694431109249</v>
      </c>
      <c r="EI48" s="2">
        <f t="shared" si="121"/>
        <v>0.61508200990773731</v>
      </c>
      <c r="EJ48" s="2">
        <f t="shared" si="121"/>
        <v>0.62809159446865193</v>
      </c>
      <c r="EK48" s="2">
        <f t="shared" si="121"/>
        <v>0.64129999679366867</v>
      </c>
      <c r="EL48" s="2">
        <f t="shared" si="121"/>
        <v>0.65470901688278793</v>
      </c>
      <c r="EM48" s="2">
        <f t="shared" si="121"/>
        <v>0.66832045473600932</v>
      </c>
      <c r="EN48" s="2">
        <f t="shared" si="121"/>
        <v>0.68213611035333299</v>
      </c>
      <c r="EO48" s="2">
        <f t="shared" si="121"/>
        <v>0.69615778373475889</v>
      </c>
      <c r="EP48" s="2">
        <f t="shared" si="121"/>
        <v>0.71038727488028708</v>
      </c>
      <c r="EQ48" s="2">
        <f t="shared" si="121"/>
        <v>0.72482638378991759</v>
      </c>
      <c r="ER48" s="2">
        <f t="shared" si="121"/>
        <v>0.73947691046365038</v>
      </c>
      <c r="ES48" s="2">
        <f t="shared" si="121"/>
        <v>0.75434065490148516</v>
      </c>
      <c r="ET48" s="2">
        <f t="shared" si="121"/>
        <v>0.76941941710342254</v>
      </c>
      <c r="EU48" s="2">
        <f t="shared" si="121"/>
        <v>0.78471499706946202</v>
      </c>
      <c r="EV48" s="2">
        <f t="shared" si="121"/>
        <v>0.80022919479960375</v>
      </c>
      <c r="EW48" s="2">
        <f t="shared" si="121"/>
        <v>0.81596381029384768</v>
      </c>
      <c r="EX48" s="2">
        <f t="shared" si="121"/>
        <v>0.83192064355219408</v>
      </c>
      <c r="EY48" s="2">
        <f t="shared" si="121"/>
        <v>0.84810149457464257</v>
      </c>
      <c r="EZ48" s="2">
        <f t="shared" si="121"/>
        <v>0.86450816336119318</v>
      </c>
      <c r="FA48" s="2">
        <f t="shared" si="121"/>
        <v>0.88114244991184643</v>
      </c>
      <c r="FB48" s="2">
        <f t="shared" si="121"/>
        <v>0.89800615422660168</v>
      </c>
      <c r="FC48" s="2">
        <f t="shared" si="121"/>
        <v>0.91510107630545912</v>
      </c>
      <c r="FD48" s="2">
        <f t="shared" si="121"/>
        <v>0.93242901614841889</v>
      </c>
      <c r="FE48" s="2">
        <f t="shared" si="121"/>
        <v>0.94999177375548116</v>
      </c>
      <c r="FF48" s="2">
        <f t="shared" si="121"/>
        <v>0.96779114912664543</v>
      </c>
      <c r="FG48" s="2">
        <f t="shared" si="121"/>
        <v>0.98582894226191209</v>
      </c>
      <c r="FH48" s="2">
        <f t="shared" si="121"/>
        <v>1.0041069531612812</v>
      </c>
      <c r="FI48" s="2">
        <f t="shared" si="121"/>
        <v>1.0226269818247522</v>
      </c>
      <c r="FJ48" s="2">
        <f t="shared" si="121"/>
        <v>1.0413908282523257</v>
      </c>
      <c r="FK48" s="2">
        <f t="shared" si="121"/>
        <v>1.0604002924440012</v>
      </c>
      <c r="FL48" s="2">
        <f t="shared" si="121"/>
        <v>1.0796571743997792</v>
      </c>
      <c r="FM48" s="2">
        <f t="shared" si="121"/>
        <v>1.0991632741196593</v>
      </c>
      <c r="FN48" s="2">
        <f t="shared" si="121"/>
        <v>1.1189203916036417</v>
      </c>
      <c r="FO48" s="2">
        <f t="shared" si="121"/>
        <v>1.1389303268517263</v>
      </c>
      <c r="FP48" s="2">
        <f t="shared" si="121"/>
        <v>1.1591948798639136</v>
      </c>
      <c r="FQ48" s="2">
        <f t="shared" si="121"/>
        <v>1.1797158506402026</v>
      </c>
      <c r="FR48" s="2">
        <f t="shared" si="121"/>
        <v>1.200495039180594</v>
      </c>
      <c r="FS48" s="2">
        <f t="shared" si="121"/>
        <v>1.2215342454850877</v>
      </c>
      <c r="FT48" s="2">
        <f t="shared" si="121"/>
        <v>1.2428352695536837</v>
      </c>
      <c r="FU48" s="2">
        <f t="shared" si="121"/>
        <v>1.264399911386382</v>
      </c>
      <c r="FV48" s="2">
        <f t="shared" si="121"/>
        <v>1.2862299709831824</v>
      </c>
      <c r="FW48" s="2">
        <f t="shared" si="121"/>
        <v>1.3083272483440853</v>
      </c>
      <c r="FX48" s="2">
        <f t="shared" si="121"/>
        <v>1.3306935434690903</v>
      </c>
      <c r="FY48" s="2">
        <f t="shared" si="121"/>
        <v>1.3533306563581977</v>
      </c>
      <c r="FZ48" s="2">
        <f t="shared" si="121"/>
        <v>1.3762403870114071</v>
      </c>
      <c r="GA48" s="2">
        <f t="shared" si="121"/>
        <v>1.3994245354287189</v>
      </c>
      <c r="GB48" s="2">
        <f t="shared" si="121"/>
        <v>1.422884901610133</v>
      </c>
      <c r="GC48" s="2">
        <f t="shared" si="121"/>
        <v>1.4466232855556496</v>
      </c>
      <c r="GD48" s="2">
        <f t="shared" si="121"/>
        <v>1.4706414872652678</v>
      </c>
      <c r="GE48" s="2">
        <f t="shared" si="121"/>
        <v>1.4949413067389887</v>
      </c>
      <c r="GF48" s="2">
        <f t="shared" si="121"/>
        <v>1.5195245439768121</v>
      </c>
      <c r="GG48" s="2">
        <f t="shared" si="121"/>
        <v>1.5443929989787373</v>
      </c>
      <c r="GH48" s="2">
        <f t="shared" si="121"/>
        <v>1.5695484717447648</v>
      </c>
      <c r="GI48" s="2">
        <f t="shared" si="121"/>
        <v>1.5949927622748947</v>
      </c>
      <c r="GJ48" s="2">
        <f t="shared" si="121"/>
        <v>1.6207276705691267</v>
      </c>
      <c r="GK48" s="2">
        <f t="shared" si="121"/>
        <v>1.6467549966274615</v>
      </c>
      <c r="GL48" s="2">
        <f t="shared" si="121"/>
        <v>1.6730765404498982</v>
      </c>
      <c r="GM48" s="2">
        <f t="shared" ref="GM48:IS48" si="122">Hd*GM$1^3-Hc*GM$1^2+Ha*GM$1-Hb</f>
        <v>1.6996941020364371</v>
      </c>
      <c r="GN48" s="2">
        <f t="shared" si="122"/>
        <v>1.7266094813870778</v>
      </c>
      <c r="GO48" s="2">
        <f t="shared" si="122"/>
        <v>1.7538244785018213</v>
      </c>
      <c r="GP48" s="2">
        <f t="shared" si="122"/>
        <v>1.7813408933806674</v>
      </c>
      <c r="GQ48" s="2">
        <f t="shared" si="122"/>
        <v>1.8091605260236152</v>
      </c>
      <c r="GR48" s="2">
        <f t="shared" si="122"/>
        <v>1.8372851764306652</v>
      </c>
      <c r="GS48" s="2">
        <f t="shared" si="122"/>
        <v>1.8657166446018179</v>
      </c>
      <c r="GT48" s="2">
        <f t="shared" si="122"/>
        <v>1.8944567305370723</v>
      </c>
      <c r="GU48" s="2">
        <f t="shared" si="122"/>
        <v>1.9235072342364297</v>
      </c>
      <c r="GV48" s="2">
        <f t="shared" si="122"/>
        <v>1.9528699556998887</v>
      </c>
      <c r="GW48" s="2">
        <f t="shared" si="122"/>
        <v>1.9825466949274504</v>
      </c>
      <c r="GX48" s="2">
        <f t="shared" si="122"/>
        <v>2.0125392519191143</v>
      </c>
      <c r="GY48" s="2">
        <f t="shared" si="122"/>
        <v>2.0428494266748802</v>
      </c>
      <c r="GZ48" s="2">
        <f t="shared" si="122"/>
        <v>2.0734790191947483</v>
      </c>
      <c r="HA48" s="2">
        <f t="shared" si="122"/>
        <v>2.1044298294787191</v>
      </c>
      <c r="HB48" s="2">
        <f t="shared" si="122"/>
        <v>2.135703657526792</v>
      </c>
      <c r="HC48" s="2">
        <f t="shared" si="122"/>
        <v>2.1673023033389667</v>
      </c>
      <c r="HD48" s="2">
        <f t="shared" si="122"/>
        <v>2.1992275669152441</v>
      </c>
      <c r="HE48" s="2">
        <f t="shared" si="122"/>
        <v>2.2314812482556237</v>
      </c>
      <c r="HF48" s="2">
        <f t="shared" si="122"/>
        <v>2.2640651473601054</v>
      </c>
      <c r="HG48" s="2">
        <f t="shared" si="122"/>
        <v>2.2969810642286896</v>
      </c>
      <c r="HH48" s="2">
        <f t="shared" si="122"/>
        <v>2.330230798861376</v>
      </c>
      <c r="HI48" s="2">
        <f t="shared" si="122"/>
        <v>2.3638161512581646</v>
      </c>
      <c r="HJ48" s="2">
        <f t="shared" si="122"/>
        <v>2.3977389214190561</v>
      </c>
      <c r="HK48" s="2">
        <f t="shared" si="122"/>
        <v>2.4320009093440484</v>
      </c>
      <c r="HL48" s="2">
        <f t="shared" si="122"/>
        <v>2.466603915033144</v>
      </c>
      <c r="HM48" s="2">
        <f t="shared" si="122"/>
        <v>2.5015497384863421</v>
      </c>
      <c r="HN48" s="2">
        <f t="shared" si="122"/>
        <v>2.536840179703642</v>
      </c>
      <c r="HO48" s="2">
        <f t="shared" si="122"/>
        <v>2.5724770386850442</v>
      </c>
      <c r="HP48" s="2">
        <f t="shared" si="122"/>
        <v>2.6084621154305485</v>
      </c>
      <c r="HQ48" s="2">
        <f t="shared" si="122"/>
        <v>2.6447972099401551</v>
      </c>
      <c r="HR48" s="2">
        <f t="shared" si="122"/>
        <v>2.6814841222138641</v>
      </c>
      <c r="HS48" s="2">
        <f t="shared" si="122"/>
        <v>2.7185246522516753</v>
      </c>
      <c r="HT48" s="2">
        <f t="shared" si="122"/>
        <v>2.7559206000535887</v>
      </c>
      <c r="HU48" s="2">
        <f t="shared" si="122"/>
        <v>2.7936737656196051</v>
      </c>
      <c r="HV48" s="2">
        <f t="shared" si="122"/>
        <v>2.8317859489497224</v>
      </c>
      <c r="HW48" s="2">
        <f t="shared" si="122"/>
        <v>2.8702589500439428</v>
      </c>
      <c r="HX48" s="2">
        <f t="shared" si="122"/>
        <v>2.9090945689022654</v>
      </c>
      <c r="HY48" s="2">
        <f t="shared" si="122"/>
        <v>2.9482946055246901</v>
      </c>
      <c r="HZ48" s="2">
        <f t="shared" si="122"/>
        <v>2.9878608599112173</v>
      </c>
      <c r="IA48" s="2">
        <f t="shared" si="122"/>
        <v>3.0277951320618466</v>
      </c>
      <c r="IB48" s="2">
        <f t="shared" si="122"/>
        <v>3.0680992219765786</v>
      </c>
      <c r="IC48" s="2">
        <f t="shared" si="122"/>
        <v>3.1087749296554117</v>
      </c>
      <c r="ID48" s="2">
        <f t="shared" si="122"/>
        <v>3.1498240550983478</v>
      </c>
      <c r="IE48" s="2">
        <f t="shared" si="122"/>
        <v>3.1912483983053868</v>
      </c>
      <c r="IF48" s="2">
        <f t="shared" si="122"/>
        <v>3.2330497592765273</v>
      </c>
      <c r="IG48" s="2">
        <f t="shared" si="122"/>
        <v>3.2752299380117691</v>
      </c>
      <c r="IH48" s="2">
        <f t="shared" si="122"/>
        <v>3.3177907345111151</v>
      </c>
      <c r="II48" s="2">
        <f t="shared" si="122"/>
        <v>3.3607339487745622</v>
      </c>
      <c r="IJ48" s="2">
        <f t="shared" si="122"/>
        <v>3.4040613808021125</v>
      </c>
      <c r="IK48" s="2">
        <f t="shared" si="122"/>
        <v>3.4477748305937643</v>
      </c>
      <c r="IL48" s="2">
        <f t="shared" si="122"/>
        <v>3.4918760981495183</v>
      </c>
      <c r="IM48" s="2">
        <f t="shared" si="122"/>
        <v>3.5363669834693745</v>
      </c>
      <c r="IN48" s="2">
        <f t="shared" si="122"/>
        <v>3.5812492865533336</v>
      </c>
      <c r="IO48" s="2">
        <f t="shared" si="122"/>
        <v>3.6265248074013936</v>
      </c>
      <c r="IP48" s="2">
        <f t="shared" si="122"/>
        <v>3.6721953460135577</v>
      </c>
      <c r="IQ48" s="2">
        <f t="shared" si="122"/>
        <v>3.7182627023898229</v>
      </c>
      <c r="IR48" s="2">
        <f t="shared" si="122"/>
        <v>3.7647286765301913</v>
      </c>
      <c r="IS48" s="2">
        <f t="shared" si="122"/>
        <v>3.8115950684346607</v>
      </c>
    </row>
    <row r="49" spans="1:253" s="2" customFormat="1" ht="16.7" customHeight="1">
      <c r="B49" s="18"/>
    </row>
    <row r="50" spans="1:253" s="2" customFormat="1" ht="16.7" customHeight="1">
      <c r="A50" s="4" t="s">
        <v>63</v>
      </c>
      <c r="B50" s="5" t="s">
        <v>97</v>
      </c>
      <c r="GQ50" s="6"/>
    </row>
    <row r="51" spans="1:253" s="2" customFormat="1" ht="16.7" customHeight="1">
      <c r="A51" s="7"/>
      <c r="B51" s="8" t="s">
        <v>98</v>
      </c>
      <c r="C51" s="5">
        <f t="shared" ref="C51:AH51" si="123">C$22</f>
        <v>7.7910000000000004</v>
      </c>
      <c r="D51" s="5">
        <f t="shared" si="123"/>
        <v>7.8124000000000002</v>
      </c>
      <c r="E51" s="5">
        <f t="shared" si="123"/>
        <v>7.8338000000000001</v>
      </c>
      <c r="F51" s="5">
        <f t="shared" si="123"/>
        <v>7.8552</v>
      </c>
      <c r="G51" s="5">
        <f t="shared" si="123"/>
        <v>7.8765999999999998</v>
      </c>
      <c r="H51" s="5">
        <f t="shared" si="123"/>
        <v>7.8980000000000006</v>
      </c>
      <c r="I51" s="5">
        <f t="shared" si="123"/>
        <v>7.9194000000000004</v>
      </c>
      <c r="J51" s="5">
        <f t="shared" si="123"/>
        <v>7.9408000000000003</v>
      </c>
      <c r="K51" s="5">
        <f t="shared" si="123"/>
        <v>7.9622000000000002</v>
      </c>
      <c r="L51" s="5">
        <f t="shared" si="123"/>
        <v>7.9836</v>
      </c>
      <c r="M51" s="5">
        <f t="shared" si="123"/>
        <v>8.004999999999999</v>
      </c>
      <c r="N51" s="5">
        <f t="shared" si="123"/>
        <v>8.0637000000000008</v>
      </c>
      <c r="O51" s="5">
        <f t="shared" si="123"/>
        <v>8.1224000000000007</v>
      </c>
      <c r="P51" s="5">
        <f t="shared" si="123"/>
        <v>8.1810999999999989</v>
      </c>
      <c r="Q51" s="5">
        <f t="shared" si="123"/>
        <v>8.2398000000000007</v>
      </c>
      <c r="R51" s="5">
        <f t="shared" si="123"/>
        <v>8.2985000000000007</v>
      </c>
      <c r="S51" s="5">
        <f t="shared" si="123"/>
        <v>8.3572000000000006</v>
      </c>
      <c r="T51" s="5">
        <f t="shared" si="123"/>
        <v>8.4159000000000006</v>
      </c>
      <c r="U51" s="5">
        <f t="shared" si="123"/>
        <v>8.4745999999999988</v>
      </c>
      <c r="V51" s="5">
        <f t="shared" si="123"/>
        <v>8.5333000000000006</v>
      </c>
      <c r="W51" s="5">
        <f t="shared" si="123"/>
        <v>8.5920000000000005</v>
      </c>
      <c r="X51" s="5">
        <f t="shared" si="123"/>
        <v>8.6846999999999994</v>
      </c>
      <c r="Y51" s="5">
        <f t="shared" si="123"/>
        <v>8.7774000000000001</v>
      </c>
      <c r="Z51" s="5">
        <f t="shared" si="123"/>
        <v>8.8701000000000008</v>
      </c>
      <c r="AA51" s="5">
        <f t="shared" si="123"/>
        <v>8.9627999999999997</v>
      </c>
      <c r="AB51" s="5">
        <f t="shared" si="123"/>
        <v>9.0555000000000003</v>
      </c>
      <c r="AC51" s="5">
        <f t="shared" si="123"/>
        <v>9.1481999999999992</v>
      </c>
      <c r="AD51" s="5">
        <f t="shared" si="123"/>
        <v>9.2408999999999999</v>
      </c>
      <c r="AE51" s="5">
        <f t="shared" si="123"/>
        <v>9.3335999999999988</v>
      </c>
      <c r="AF51" s="5">
        <f t="shared" si="123"/>
        <v>9.4262999999999995</v>
      </c>
      <c r="AG51" s="5">
        <f t="shared" si="123"/>
        <v>9.5190000000000001</v>
      </c>
      <c r="AH51" s="5">
        <f t="shared" si="123"/>
        <v>9.6316000000000006</v>
      </c>
      <c r="AI51" s="5">
        <f t="shared" ref="AI51:BN51" si="124">AI$22</f>
        <v>9.7442000000000011</v>
      </c>
      <c r="AJ51" s="5">
        <f t="shared" si="124"/>
        <v>9.8567999999999998</v>
      </c>
      <c r="AK51" s="5">
        <f t="shared" si="124"/>
        <v>9.9694000000000003</v>
      </c>
      <c r="AL51" s="5">
        <f t="shared" si="124"/>
        <v>10.082000000000001</v>
      </c>
      <c r="AM51" s="5">
        <f t="shared" si="124"/>
        <v>10.194599999999999</v>
      </c>
      <c r="AN51" s="5">
        <f t="shared" si="124"/>
        <v>10.3072</v>
      </c>
      <c r="AO51" s="5">
        <f t="shared" si="124"/>
        <v>10.4198</v>
      </c>
      <c r="AP51" s="5">
        <f t="shared" si="124"/>
        <v>10.532399999999999</v>
      </c>
      <c r="AQ51" s="5">
        <f t="shared" si="124"/>
        <v>10.645</v>
      </c>
      <c r="AR51" s="5">
        <f t="shared" si="124"/>
        <v>10.788899999999998</v>
      </c>
      <c r="AS51" s="5">
        <f t="shared" si="124"/>
        <v>10.932799999999999</v>
      </c>
      <c r="AT51" s="5">
        <f t="shared" si="124"/>
        <v>11.076699999999999</v>
      </c>
      <c r="AU51" s="5">
        <f t="shared" si="124"/>
        <v>11.220599999999999</v>
      </c>
      <c r="AV51" s="5">
        <f t="shared" si="124"/>
        <v>11.364499999999998</v>
      </c>
      <c r="AW51" s="5">
        <f t="shared" si="124"/>
        <v>11.508399999999998</v>
      </c>
      <c r="AX51" s="5">
        <f t="shared" si="124"/>
        <v>11.652299999999999</v>
      </c>
      <c r="AY51" s="5">
        <f t="shared" si="124"/>
        <v>11.796199999999997</v>
      </c>
      <c r="AZ51" s="5">
        <f t="shared" si="124"/>
        <v>11.940099999999996</v>
      </c>
      <c r="BA51" s="5">
        <f t="shared" si="124"/>
        <v>12.083999999999998</v>
      </c>
      <c r="BB51" s="5">
        <f t="shared" si="124"/>
        <v>12.433999999999999</v>
      </c>
      <c r="BC51" s="5">
        <f t="shared" si="124"/>
        <v>12.783999999999999</v>
      </c>
      <c r="BD51" s="5">
        <f t="shared" si="124"/>
        <v>13.133999999999999</v>
      </c>
      <c r="BE51" s="5">
        <f t="shared" si="124"/>
        <v>13.483999999999998</v>
      </c>
      <c r="BF51" s="5">
        <f t="shared" si="124"/>
        <v>13.833999999999998</v>
      </c>
      <c r="BG51" s="5">
        <f t="shared" si="124"/>
        <v>14.183999999999999</v>
      </c>
      <c r="BH51" s="5">
        <f t="shared" si="124"/>
        <v>14.533999999999999</v>
      </c>
      <c r="BI51" s="5">
        <f t="shared" si="124"/>
        <v>14.883999999999997</v>
      </c>
      <c r="BJ51" s="5">
        <f t="shared" si="124"/>
        <v>15.233999999999998</v>
      </c>
      <c r="BK51" s="5">
        <f t="shared" si="124"/>
        <v>15.584000000000001</v>
      </c>
      <c r="BL51" s="5">
        <f t="shared" si="124"/>
        <v>15.815499999999998</v>
      </c>
      <c r="BM51" s="5">
        <f t="shared" si="124"/>
        <v>16.047000000000001</v>
      </c>
      <c r="BN51" s="5">
        <f t="shared" si="124"/>
        <v>16.278499999999998</v>
      </c>
      <c r="BO51" s="5">
        <f t="shared" ref="BO51:CT51" si="125">BO$22</f>
        <v>16.510000000000002</v>
      </c>
      <c r="BP51" s="5">
        <f t="shared" si="125"/>
        <v>16.741499999999998</v>
      </c>
      <c r="BQ51" s="5">
        <f t="shared" si="125"/>
        <v>16.972999999999999</v>
      </c>
      <c r="BR51" s="5">
        <f t="shared" si="125"/>
        <v>17.204499999999996</v>
      </c>
      <c r="BS51" s="5">
        <f t="shared" si="125"/>
        <v>17.436</v>
      </c>
      <c r="BT51" s="5">
        <f t="shared" si="125"/>
        <v>17.667499999999997</v>
      </c>
      <c r="BU51" s="5">
        <f t="shared" si="125"/>
        <v>17.899000000000001</v>
      </c>
      <c r="BV51" s="5">
        <f t="shared" si="125"/>
        <v>18.079699999999999</v>
      </c>
      <c r="BW51" s="5">
        <f t="shared" si="125"/>
        <v>18.260399999999997</v>
      </c>
      <c r="BX51" s="5">
        <f t="shared" si="125"/>
        <v>18.441100000000002</v>
      </c>
      <c r="BY51" s="5">
        <f t="shared" si="125"/>
        <v>18.6218</v>
      </c>
      <c r="BZ51" s="5">
        <f t="shared" si="125"/>
        <v>18.802499999999998</v>
      </c>
      <c r="CA51" s="5">
        <f t="shared" si="125"/>
        <v>18.983199999999993</v>
      </c>
      <c r="CB51" s="5">
        <f t="shared" si="125"/>
        <v>19.163899999999995</v>
      </c>
      <c r="CC51" s="5">
        <f t="shared" si="125"/>
        <v>19.344599999999996</v>
      </c>
      <c r="CD51" s="5">
        <f t="shared" si="125"/>
        <v>19.525299999999994</v>
      </c>
      <c r="CE51" s="5">
        <f t="shared" si="125"/>
        <v>19.706000000000003</v>
      </c>
      <c r="CF51" s="5">
        <f t="shared" si="125"/>
        <v>19.969000000000001</v>
      </c>
      <c r="CG51" s="5">
        <f t="shared" si="125"/>
        <v>20.261222222222223</v>
      </c>
      <c r="CH51" s="5">
        <f t="shared" si="125"/>
        <v>20.553444444444445</v>
      </c>
      <c r="CI51" s="5">
        <f t="shared" si="125"/>
        <v>20.845666666666666</v>
      </c>
      <c r="CJ51" s="5">
        <f t="shared" si="125"/>
        <v>21.137888888888892</v>
      </c>
      <c r="CK51" s="5">
        <f t="shared" si="125"/>
        <v>21.43011111111111</v>
      </c>
      <c r="CL51" s="5">
        <f t="shared" si="125"/>
        <v>21.722333333333331</v>
      </c>
      <c r="CM51" s="5">
        <f t="shared" si="125"/>
        <v>22.014555555555553</v>
      </c>
      <c r="CN51" s="5">
        <f t="shared" si="125"/>
        <v>22.306777777777778</v>
      </c>
      <c r="CO51" s="5">
        <f t="shared" si="125"/>
        <v>22.335999999999999</v>
      </c>
      <c r="CP51" s="5">
        <f t="shared" si="125"/>
        <v>22.866299999999999</v>
      </c>
      <c r="CQ51" s="5">
        <f t="shared" si="125"/>
        <v>23.396600000000003</v>
      </c>
      <c r="CR51" s="5">
        <f t="shared" si="125"/>
        <v>23.926900000000003</v>
      </c>
      <c r="CS51" s="5">
        <f t="shared" si="125"/>
        <v>24.457199999999997</v>
      </c>
      <c r="CT51" s="5">
        <f t="shared" si="125"/>
        <v>24.987499999999997</v>
      </c>
      <c r="CU51" s="5">
        <f t="shared" ref="CU51:DZ51" si="126">CU$22</f>
        <v>25.517799999999998</v>
      </c>
      <c r="CV51" s="5">
        <f t="shared" si="126"/>
        <v>26.048099999999994</v>
      </c>
      <c r="CW51" s="5">
        <f t="shared" si="126"/>
        <v>26.578399999999995</v>
      </c>
      <c r="CX51" s="5">
        <f t="shared" si="126"/>
        <v>27.108699999999992</v>
      </c>
      <c r="CY51" s="5">
        <f t="shared" si="126"/>
        <v>27.638999999999999</v>
      </c>
      <c r="CZ51" s="5">
        <f t="shared" si="126"/>
        <v>28.865099999999998</v>
      </c>
      <c r="DA51" s="5">
        <f t="shared" si="126"/>
        <v>30.091200000000001</v>
      </c>
      <c r="DB51" s="5">
        <f t="shared" si="126"/>
        <v>31.317299999999999</v>
      </c>
      <c r="DC51" s="5">
        <f t="shared" si="126"/>
        <v>32.543399999999991</v>
      </c>
      <c r="DD51" s="5">
        <f t="shared" si="126"/>
        <v>33.769499999999994</v>
      </c>
      <c r="DE51" s="5">
        <f t="shared" si="126"/>
        <v>34.995599999999996</v>
      </c>
      <c r="DF51" s="5">
        <f t="shared" si="126"/>
        <v>36.221699999999991</v>
      </c>
      <c r="DG51" s="5">
        <f t="shared" si="126"/>
        <v>37.447799999999994</v>
      </c>
      <c r="DH51" s="5">
        <f t="shared" si="126"/>
        <v>38.673899999999996</v>
      </c>
      <c r="DI51" s="5">
        <f t="shared" si="126"/>
        <v>39.9</v>
      </c>
      <c r="DJ51" s="5">
        <f t="shared" si="126"/>
        <v>41.853012832200008</v>
      </c>
      <c r="DK51" s="5">
        <f t="shared" si="126"/>
        <v>43.806025664400003</v>
      </c>
      <c r="DL51" s="5">
        <f t="shared" si="126"/>
        <v>45.759038496600006</v>
      </c>
      <c r="DM51" s="5">
        <f t="shared" si="126"/>
        <v>47.712051328800001</v>
      </c>
      <c r="DN51" s="5">
        <f t="shared" si="126"/>
        <v>49.665064161000004</v>
      </c>
      <c r="DO51" s="5">
        <f t="shared" si="126"/>
        <v>51.882852843999999</v>
      </c>
      <c r="DP51" s="5">
        <f t="shared" si="126"/>
        <v>53.532786715999997</v>
      </c>
      <c r="DQ51" s="5">
        <f t="shared" si="126"/>
        <v>56.229329500000006</v>
      </c>
      <c r="DR51" s="5">
        <f t="shared" si="126"/>
        <v>59.523331980999998</v>
      </c>
      <c r="DS51" s="5">
        <f t="shared" si="126"/>
        <v>62.832027493999995</v>
      </c>
      <c r="DT51" s="5">
        <f t="shared" si="126"/>
        <v>64.910047145999997</v>
      </c>
      <c r="DU51" s="5">
        <f t="shared" si="126"/>
        <v>67.929138109999997</v>
      </c>
      <c r="DV51" s="5">
        <f t="shared" si="126"/>
        <v>71.405785557000002</v>
      </c>
      <c r="DW51" s="5">
        <f t="shared" si="126"/>
        <v>71.258273716000005</v>
      </c>
      <c r="DX51" s="5">
        <f t="shared" si="126"/>
        <v>71.429206391999998</v>
      </c>
      <c r="DY51" s="5">
        <f t="shared" si="126"/>
        <v>74.901628188999993</v>
      </c>
      <c r="DZ51" s="5">
        <f t="shared" si="126"/>
        <v>77.065302535000001</v>
      </c>
      <c r="EA51" s="5">
        <f t="shared" ref="EA51:FF51" si="127">EA$22</f>
        <v>79.374595773999999</v>
      </c>
      <c r="EB51" s="5">
        <f t="shared" si="127"/>
        <v>81.641896214000013</v>
      </c>
      <c r="EC51" s="5">
        <f t="shared" si="127"/>
        <v>80.708862119999992</v>
      </c>
      <c r="ED51" s="5">
        <f t="shared" si="127"/>
        <v>79.985325923000005</v>
      </c>
      <c r="EE51" s="5">
        <f t="shared" si="127"/>
        <v>79.386318243999995</v>
      </c>
      <c r="EF51" s="5">
        <f t="shared" si="127"/>
        <v>80.224573239999984</v>
      </c>
      <c r="EG51" s="5">
        <f t="shared" si="127"/>
        <v>83.023289423000008</v>
      </c>
      <c r="EH51" s="5">
        <f t="shared" si="127"/>
        <v>84.554677089999984</v>
      </c>
      <c r="EI51" s="5">
        <f t="shared" si="127"/>
        <v>86.140047989999999</v>
      </c>
      <c r="EJ51" s="5">
        <f t="shared" si="127"/>
        <v>88.873756119999996</v>
      </c>
      <c r="EK51" s="5">
        <f t="shared" si="127"/>
        <v>91.669394195999999</v>
      </c>
      <c r="EL51" s="5">
        <f t="shared" si="127"/>
        <v>93.419753240000006</v>
      </c>
      <c r="EM51" s="5">
        <f t="shared" si="127"/>
        <v>94.222924109999994</v>
      </c>
      <c r="EN51" s="5">
        <f t="shared" si="127"/>
        <v>94.682513819999997</v>
      </c>
      <c r="EO51" s="5">
        <f t="shared" si="127"/>
        <v>95.308338634999984</v>
      </c>
      <c r="EP51" s="5">
        <f t="shared" si="127"/>
        <v>95.605335049999994</v>
      </c>
      <c r="EQ51" s="5">
        <f t="shared" si="127"/>
        <v>96.804304775999995</v>
      </c>
      <c r="ER51" s="5">
        <f t="shared" si="127"/>
        <v>98.428205399999996</v>
      </c>
      <c r="ES51" s="5">
        <f t="shared" si="127"/>
        <v>101.12904951499999</v>
      </c>
      <c r="ET51" s="5">
        <f t="shared" si="127"/>
        <v>102.19577765</v>
      </c>
      <c r="EU51" s="5">
        <f t="shared" si="127"/>
        <v>102.74034396</v>
      </c>
      <c r="EV51" s="5">
        <f t="shared" si="127"/>
        <v>104.38038535999999</v>
      </c>
      <c r="EW51" s="5">
        <f t="shared" si="127"/>
        <v>107.05168279</v>
      </c>
      <c r="EX51" s="5">
        <f t="shared" si="127"/>
        <v>108.17913397000001</v>
      </c>
      <c r="EY51" s="5">
        <f t="shared" si="127"/>
        <v>110.26592544</v>
      </c>
      <c r="EZ51" s="5">
        <f t="shared" si="127"/>
        <v>114.31704098</v>
      </c>
      <c r="FA51" s="5">
        <f t="shared" si="127"/>
        <v>119.1523291</v>
      </c>
      <c r="FB51" s="5">
        <f t="shared" si="127"/>
        <v>122.90580627</v>
      </c>
      <c r="FC51" s="5">
        <f t="shared" si="127"/>
        <v>125.99092693999999</v>
      </c>
      <c r="FD51" s="5">
        <f t="shared" si="127"/>
        <v>129.87493570000001</v>
      </c>
      <c r="FE51" s="5">
        <f t="shared" si="127"/>
        <v>130.80644373999999</v>
      </c>
      <c r="FF51" s="5">
        <f t="shared" si="127"/>
        <v>128.52008315</v>
      </c>
      <c r="FG51" s="5">
        <f t="shared" ref="FG51:FW51" si="128">FG$22</f>
        <v>133.99950324</v>
      </c>
      <c r="FH51" s="5">
        <f t="shared" si="128"/>
        <v>136.97200480000001</v>
      </c>
      <c r="FI51" s="5">
        <f t="shared" si="128"/>
        <v>138.62706359999999</v>
      </c>
      <c r="FJ51" s="5">
        <f t="shared" si="128"/>
        <v>140.23515829999999</v>
      </c>
      <c r="FK51" s="5">
        <f t="shared" si="128"/>
        <v>140.95344524000001</v>
      </c>
      <c r="FL51" s="5">
        <f t="shared" si="128"/>
        <v>141.42134725</v>
      </c>
      <c r="FM51" s="5">
        <f t="shared" si="128"/>
        <v>142.07955190000001</v>
      </c>
      <c r="FN51" s="5">
        <f t="shared" si="128"/>
        <v>144.76065475999999</v>
      </c>
      <c r="FO51" s="5">
        <f t="shared" si="128"/>
        <v>147.846564</v>
      </c>
      <c r="FP51" s="5">
        <f t="shared" si="128"/>
        <v>148.53117080000001</v>
      </c>
      <c r="FQ51" s="5">
        <f t="shared" si="128"/>
        <v>141.93773060000001</v>
      </c>
      <c r="FR51" s="5">
        <f t="shared" si="128"/>
        <v>148.61161270000002</v>
      </c>
      <c r="FS51" s="5">
        <f t="shared" si="128"/>
        <v>150.4870612</v>
      </c>
      <c r="FT51" s="5">
        <f t="shared" si="128"/>
        <v>152.65929460000001</v>
      </c>
      <c r="FU51" s="5">
        <f t="shared" si="128"/>
        <v>154.03299999999999</v>
      </c>
      <c r="FV51" s="5">
        <f t="shared" si="128"/>
        <v>155.75749999999996</v>
      </c>
      <c r="FW51" s="5">
        <f t="shared" si="128"/>
        <v>157.482</v>
      </c>
      <c r="FX51" s="5">
        <f t="shared" ref="FX51:HC51" si="129">FX$22-FX52</f>
        <v>141.51688888888887</v>
      </c>
      <c r="FY51" s="5">
        <f t="shared" si="129"/>
        <v>125.16855555555557</v>
      </c>
      <c r="FZ51" s="5">
        <f t="shared" si="129"/>
        <v>108.43699999999998</v>
      </c>
      <c r="GA51" s="5">
        <f t="shared" si="129"/>
        <v>91.322222222222209</v>
      </c>
      <c r="GB51" s="5">
        <f t="shared" si="129"/>
        <v>73.824222222222218</v>
      </c>
      <c r="GC51" s="5">
        <f t="shared" si="129"/>
        <v>55.942999999999984</v>
      </c>
      <c r="GD51" s="5">
        <f t="shared" si="129"/>
        <v>37.678555555555562</v>
      </c>
      <c r="GE51" s="5">
        <f t="shared" si="129"/>
        <v>19.030888888888882</v>
      </c>
      <c r="GF51" s="5">
        <f t="shared" si="129"/>
        <v>0</v>
      </c>
      <c r="GG51" s="5">
        <f t="shared" si="129"/>
        <v>0</v>
      </c>
      <c r="GH51" s="5">
        <f t="shared" si="129"/>
        <v>0</v>
      </c>
      <c r="GI51" s="5">
        <f t="shared" si="129"/>
        <v>0</v>
      </c>
      <c r="GJ51" s="5">
        <f t="shared" si="129"/>
        <v>0</v>
      </c>
      <c r="GK51" s="5">
        <f t="shared" si="129"/>
        <v>0</v>
      </c>
      <c r="GL51" s="5">
        <f t="shared" si="129"/>
        <v>0</v>
      </c>
      <c r="GM51" s="5">
        <f t="shared" si="129"/>
        <v>0</v>
      </c>
      <c r="GN51" s="5">
        <f t="shared" si="129"/>
        <v>0</v>
      </c>
      <c r="GO51" s="5">
        <f t="shared" si="129"/>
        <v>0</v>
      </c>
      <c r="GP51" s="5">
        <f t="shared" si="129"/>
        <v>0</v>
      </c>
      <c r="GQ51" s="5">
        <f t="shared" si="129"/>
        <v>0</v>
      </c>
      <c r="GR51" s="5">
        <f t="shared" si="129"/>
        <v>0</v>
      </c>
      <c r="GS51" s="5">
        <f t="shared" si="129"/>
        <v>0</v>
      </c>
      <c r="GT51" s="5">
        <f t="shared" si="129"/>
        <v>0</v>
      </c>
      <c r="GU51" s="5">
        <f t="shared" si="129"/>
        <v>0</v>
      </c>
      <c r="GV51" s="5">
        <f t="shared" si="129"/>
        <v>0</v>
      </c>
      <c r="GW51" s="5">
        <f t="shared" si="129"/>
        <v>0</v>
      </c>
      <c r="GX51" s="5">
        <f t="shared" si="129"/>
        <v>0</v>
      </c>
      <c r="GY51" s="5">
        <f t="shared" si="129"/>
        <v>0</v>
      </c>
      <c r="GZ51" s="5">
        <f t="shared" si="129"/>
        <v>0</v>
      </c>
      <c r="HA51" s="5">
        <f t="shared" si="129"/>
        <v>0</v>
      </c>
      <c r="HB51" s="5">
        <f t="shared" si="129"/>
        <v>0</v>
      </c>
      <c r="HC51" s="5">
        <f t="shared" si="129"/>
        <v>0</v>
      </c>
      <c r="HD51" s="5">
        <f t="shared" ref="HD51:II51" si="130">HD$22-HD52</f>
        <v>0</v>
      </c>
      <c r="HE51" s="5">
        <f t="shared" si="130"/>
        <v>0</v>
      </c>
      <c r="HF51" s="5">
        <f t="shared" si="130"/>
        <v>0</v>
      </c>
      <c r="HG51" s="5">
        <f t="shared" si="130"/>
        <v>0</v>
      </c>
      <c r="HH51" s="5">
        <f t="shared" si="130"/>
        <v>0</v>
      </c>
      <c r="HI51" s="5">
        <f t="shared" si="130"/>
        <v>0</v>
      </c>
      <c r="HJ51" s="5">
        <f t="shared" si="130"/>
        <v>0</v>
      </c>
      <c r="HK51" s="5">
        <f t="shared" si="130"/>
        <v>0</v>
      </c>
      <c r="HL51" s="5">
        <f t="shared" si="130"/>
        <v>0</v>
      </c>
      <c r="HM51" s="5">
        <f t="shared" si="130"/>
        <v>0</v>
      </c>
      <c r="HN51" s="5">
        <f t="shared" si="130"/>
        <v>0</v>
      </c>
      <c r="HO51" s="5">
        <f t="shared" si="130"/>
        <v>0</v>
      </c>
      <c r="HP51" s="5">
        <f t="shared" si="130"/>
        <v>0</v>
      </c>
      <c r="HQ51" s="5">
        <f t="shared" si="130"/>
        <v>0</v>
      </c>
      <c r="HR51" s="5">
        <f t="shared" si="130"/>
        <v>0</v>
      </c>
      <c r="HS51" s="5">
        <f t="shared" si="130"/>
        <v>0</v>
      </c>
      <c r="HT51" s="5">
        <f t="shared" si="130"/>
        <v>0</v>
      </c>
      <c r="HU51" s="5">
        <f t="shared" si="130"/>
        <v>0</v>
      </c>
      <c r="HV51" s="5">
        <f t="shared" si="130"/>
        <v>0</v>
      </c>
      <c r="HW51" s="5">
        <f t="shared" si="130"/>
        <v>0</v>
      </c>
      <c r="HX51" s="5">
        <f t="shared" si="130"/>
        <v>0</v>
      </c>
      <c r="HY51" s="5">
        <f t="shared" si="130"/>
        <v>0</v>
      </c>
      <c r="HZ51" s="5">
        <f t="shared" si="130"/>
        <v>0</v>
      </c>
      <c r="IA51" s="5">
        <f t="shared" si="130"/>
        <v>0</v>
      </c>
      <c r="IB51" s="5">
        <f t="shared" si="130"/>
        <v>0</v>
      </c>
      <c r="IC51" s="5">
        <f t="shared" si="130"/>
        <v>0</v>
      </c>
      <c r="ID51" s="5">
        <f t="shared" si="130"/>
        <v>0</v>
      </c>
      <c r="IE51" s="5">
        <f t="shared" si="130"/>
        <v>0</v>
      </c>
      <c r="IF51" s="5">
        <f t="shared" si="130"/>
        <v>0</v>
      </c>
      <c r="IG51" s="5">
        <f t="shared" si="130"/>
        <v>0</v>
      </c>
      <c r="IH51" s="5">
        <f t="shared" si="130"/>
        <v>0</v>
      </c>
      <c r="II51" s="5">
        <f t="shared" si="130"/>
        <v>0</v>
      </c>
      <c r="IJ51" s="5">
        <f t="shared" ref="IJ51:IS51" si="131">IJ$22-IJ52</f>
        <v>0</v>
      </c>
      <c r="IK51" s="5">
        <f t="shared" si="131"/>
        <v>0</v>
      </c>
      <c r="IL51" s="5">
        <f t="shared" si="131"/>
        <v>0</v>
      </c>
      <c r="IM51" s="5">
        <f t="shared" si="131"/>
        <v>0</v>
      </c>
      <c r="IN51" s="5">
        <f t="shared" si="131"/>
        <v>0</v>
      </c>
      <c r="IO51" s="5">
        <f t="shared" si="131"/>
        <v>0</v>
      </c>
      <c r="IP51" s="5">
        <f t="shared" si="131"/>
        <v>0</v>
      </c>
      <c r="IQ51" s="5">
        <f t="shared" si="131"/>
        <v>0</v>
      </c>
      <c r="IR51" s="5">
        <f t="shared" si="131"/>
        <v>0</v>
      </c>
      <c r="IS51" s="5">
        <f t="shared" si="131"/>
        <v>0</v>
      </c>
    </row>
    <row r="52" spans="1:253" s="2" customFormat="1" ht="16.7" customHeight="1">
      <c r="A52" s="7"/>
      <c r="B52" s="8" t="s">
        <v>126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  <c r="BA52" s="9"/>
      <c r="BB52" s="9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  <c r="CO52" s="9"/>
      <c r="CP52" s="9"/>
      <c r="CQ52" s="9"/>
      <c r="CR52" s="9"/>
      <c r="CS52" s="9"/>
      <c r="CT52" s="9"/>
      <c r="CU52" s="9"/>
      <c r="CV52" s="9"/>
      <c r="CW52" s="9"/>
      <c r="CX52" s="9"/>
      <c r="CY52" s="9"/>
      <c r="CZ52" s="9"/>
      <c r="DA52" s="9"/>
      <c r="DB52" s="9"/>
      <c r="DC52" s="9"/>
      <c r="DD52" s="9"/>
      <c r="DE52" s="9"/>
      <c r="DF52" s="9"/>
      <c r="DG52" s="9"/>
      <c r="DH52" s="9"/>
      <c r="DI52" s="9"/>
      <c r="DJ52" s="9"/>
      <c r="DK52" s="9"/>
      <c r="DL52" s="9"/>
      <c r="DM52" s="9"/>
      <c r="DN52" s="9"/>
      <c r="DO52" s="9"/>
      <c r="DP52" s="9"/>
      <c r="DQ52" s="9"/>
      <c r="DR52" s="9"/>
      <c r="DS52" s="9"/>
      <c r="DT52" s="9"/>
      <c r="DU52" s="9"/>
      <c r="DV52" s="9"/>
      <c r="DW52" s="9"/>
      <c r="DX52" s="9"/>
      <c r="DY52" s="9"/>
      <c r="DZ52" s="9"/>
      <c r="EA52" s="9"/>
      <c r="EB52" s="9"/>
      <c r="EC52" s="9"/>
      <c r="ED52" s="9"/>
      <c r="EE52" s="9"/>
      <c r="EF52" s="9"/>
      <c r="EG52" s="9"/>
      <c r="EH52" s="9"/>
      <c r="EI52" s="9"/>
      <c r="EJ52" s="9"/>
      <c r="EK52" s="9"/>
      <c r="EL52" s="9"/>
      <c r="EM52" s="9"/>
      <c r="EN52" s="9"/>
      <c r="EO52" s="9"/>
      <c r="EP52" s="9"/>
      <c r="EQ52" s="9"/>
      <c r="ER52" s="9"/>
      <c r="ES52" s="9"/>
      <c r="ET52" s="9"/>
      <c r="EU52" s="9"/>
      <c r="EV52" s="9"/>
      <c r="EW52" s="9"/>
      <c r="EX52" s="9"/>
      <c r="EY52" s="9"/>
      <c r="EZ52" s="9"/>
      <c r="FA52" s="9"/>
      <c r="FB52" s="9"/>
      <c r="FC52" s="9"/>
      <c r="FD52" s="9"/>
      <c r="FE52" s="9"/>
      <c r="FF52" s="9"/>
      <c r="FG52" s="9"/>
      <c r="FH52" s="9"/>
      <c r="FI52" s="9"/>
      <c r="FJ52" s="9"/>
      <c r="FK52" s="9"/>
      <c r="FL52" s="9"/>
      <c r="FM52" s="9"/>
      <c r="FN52" s="9"/>
      <c r="FO52" s="9"/>
      <c r="FP52" s="9"/>
      <c r="FQ52" s="9"/>
      <c r="FR52" s="9"/>
      <c r="FS52" s="9"/>
      <c r="FT52" s="9"/>
      <c r="FU52" s="9"/>
      <c r="FV52" s="9"/>
      <c r="FW52" s="9">
        <v>0</v>
      </c>
      <c r="FX52" s="9">
        <f t="shared" ref="FX52:GF52" si="132">FX$22*(FX$1-$FW$1)/9</f>
        <v>17.689611111111109</v>
      </c>
      <c r="FY52" s="9">
        <f t="shared" si="132"/>
        <v>35.762444444444448</v>
      </c>
      <c r="FZ52" s="9">
        <f t="shared" si="132"/>
        <v>54.218499999999999</v>
      </c>
      <c r="GA52" s="9">
        <f t="shared" si="132"/>
        <v>73.057777777777758</v>
      </c>
      <c r="GB52" s="9">
        <f t="shared" si="132"/>
        <v>92.280277777777783</v>
      </c>
      <c r="GC52" s="9">
        <f t="shared" si="132"/>
        <v>111.886</v>
      </c>
      <c r="GD52" s="9">
        <f t="shared" si="132"/>
        <v>131.8749444444444</v>
      </c>
      <c r="GE52" s="9">
        <f t="shared" si="132"/>
        <v>152.24711111111111</v>
      </c>
      <c r="GF52" s="9">
        <f t="shared" si="132"/>
        <v>173.00249999999997</v>
      </c>
      <c r="GG52" s="9">
        <f t="shared" ref="GG52:HL52" si="133">GG$22</f>
        <v>174.727</v>
      </c>
      <c r="GH52" s="9">
        <f t="shared" si="133"/>
        <v>176.45149999999998</v>
      </c>
      <c r="GI52" s="9">
        <f t="shared" si="133"/>
        <v>178.17599999999996</v>
      </c>
      <c r="GJ52" s="9">
        <f t="shared" si="133"/>
        <v>179.90049999999999</v>
      </c>
      <c r="GK52" s="9">
        <f t="shared" si="133"/>
        <v>181.62499999999997</v>
      </c>
      <c r="GL52" s="9">
        <f t="shared" si="133"/>
        <v>183.34950000000001</v>
      </c>
      <c r="GM52" s="9">
        <f t="shared" si="133"/>
        <v>185.07399999999998</v>
      </c>
      <c r="GN52" s="9">
        <f t="shared" si="133"/>
        <v>186.79849999999996</v>
      </c>
      <c r="GO52" s="9">
        <f t="shared" si="133"/>
        <v>188.523</v>
      </c>
      <c r="GP52" s="9">
        <f t="shared" si="133"/>
        <v>190.24749999999997</v>
      </c>
      <c r="GQ52" s="9">
        <f t="shared" si="133"/>
        <v>191.97200000000001</v>
      </c>
      <c r="GR52" s="9">
        <f t="shared" si="133"/>
        <v>193.69649999999999</v>
      </c>
      <c r="GS52" s="9">
        <f t="shared" si="133"/>
        <v>195.42099999999996</v>
      </c>
      <c r="GT52" s="9">
        <f t="shared" si="133"/>
        <v>197.1455</v>
      </c>
      <c r="GU52" s="9">
        <f t="shared" si="133"/>
        <v>198.86999999999998</v>
      </c>
      <c r="GV52" s="9">
        <f t="shared" si="133"/>
        <v>200.59450000000001</v>
      </c>
      <c r="GW52" s="9">
        <f t="shared" si="133"/>
        <v>202.31899999999999</v>
      </c>
      <c r="GX52" s="9">
        <f t="shared" si="133"/>
        <v>204.04349999999997</v>
      </c>
      <c r="GY52" s="9">
        <f t="shared" si="133"/>
        <v>205.768</v>
      </c>
      <c r="GZ52" s="9">
        <f t="shared" si="133"/>
        <v>207.49249999999998</v>
      </c>
      <c r="HA52" s="9">
        <f t="shared" si="133"/>
        <v>209.21699999999996</v>
      </c>
      <c r="HB52" s="9">
        <f t="shared" si="133"/>
        <v>210.94149999999999</v>
      </c>
      <c r="HC52" s="9">
        <f t="shared" si="133"/>
        <v>212.66599999999997</v>
      </c>
      <c r="HD52" s="9">
        <f t="shared" si="133"/>
        <v>214.3905</v>
      </c>
      <c r="HE52" s="9">
        <f t="shared" si="133"/>
        <v>216.11499999999998</v>
      </c>
      <c r="HF52" s="9">
        <f t="shared" si="133"/>
        <v>217.83949999999996</v>
      </c>
      <c r="HG52" s="9">
        <f t="shared" si="133"/>
        <v>219.56399999999999</v>
      </c>
      <c r="HH52" s="9">
        <f t="shared" si="133"/>
        <v>221.28849999999997</v>
      </c>
      <c r="HI52" s="9">
        <f t="shared" si="133"/>
        <v>223.01300000000001</v>
      </c>
      <c r="HJ52" s="9">
        <f t="shared" si="133"/>
        <v>224.73749999999998</v>
      </c>
      <c r="HK52" s="9">
        <f t="shared" si="133"/>
        <v>226.46199999999996</v>
      </c>
      <c r="HL52" s="9">
        <f t="shared" si="133"/>
        <v>228.1865</v>
      </c>
      <c r="HM52" s="9">
        <f t="shared" ref="HM52:IS52" si="134">HM$22</f>
        <v>229.91099999999997</v>
      </c>
      <c r="HN52" s="9">
        <f t="shared" si="134"/>
        <v>231.63550000000001</v>
      </c>
      <c r="HO52" s="9">
        <f t="shared" si="134"/>
        <v>233.35999999999999</v>
      </c>
      <c r="HP52" s="9">
        <f t="shared" si="134"/>
        <v>235.08449999999996</v>
      </c>
      <c r="HQ52" s="9">
        <f t="shared" si="134"/>
        <v>236.809</v>
      </c>
      <c r="HR52" s="9">
        <f t="shared" si="134"/>
        <v>238.53349999999998</v>
      </c>
      <c r="HS52" s="9">
        <f t="shared" si="134"/>
        <v>240.25800000000001</v>
      </c>
      <c r="HT52" s="9">
        <f t="shared" si="134"/>
        <v>241.98249999999999</v>
      </c>
      <c r="HU52" s="9">
        <f t="shared" si="134"/>
        <v>243.70699999999997</v>
      </c>
      <c r="HV52" s="9">
        <f t="shared" si="134"/>
        <v>245.4315</v>
      </c>
      <c r="HW52" s="9">
        <f t="shared" si="134"/>
        <v>247.15599999999998</v>
      </c>
      <c r="HX52" s="9">
        <f t="shared" si="134"/>
        <v>248.88049999999996</v>
      </c>
      <c r="HY52" s="9">
        <f t="shared" si="134"/>
        <v>250.60499999999999</v>
      </c>
      <c r="HZ52" s="9">
        <f t="shared" si="134"/>
        <v>252.32949999999997</v>
      </c>
      <c r="IA52" s="9">
        <f t="shared" si="134"/>
        <v>254.054</v>
      </c>
      <c r="IB52" s="9">
        <f t="shared" si="134"/>
        <v>255.77849999999998</v>
      </c>
      <c r="IC52" s="9">
        <f t="shared" si="134"/>
        <v>257.50299999999993</v>
      </c>
      <c r="ID52" s="9">
        <f t="shared" si="134"/>
        <v>259.22749999999996</v>
      </c>
      <c r="IE52" s="9">
        <f t="shared" si="134"/>
        <v>260.952</v>
      </c>
      <c r="IF52" s="9">
        <f t="shared" si="134"/>
        <v>262.67650000000003</v>
      </c>
      <c r="IG52" s="9">
        <f t="shared" si="134"/>
        <v>264.40099999999995</v>
      </c>
      <c r="IH52" s="9">
        <f t="shared" si="134"/>
        <v>266.12549999999999</v>
      </c>
      <c r="II52" s="9">
        <f t="shared" si="134"/>
        <v>267.85000000000002</v>
      </c>
      <c r="IJ52" s="9">
        <f t="shared" si="134"/>
        <v>269.57449999999994</v>
      </c>
      <c r="IK52" s="9">
        <f t="shared" si="134"/>
        <v>271.29899999999998</v>
      </c>
      <c r="IL52" s="9">
        <f t="shared" si="134"/>
        <v>273.02350000000001</v>
      </c>
      <c r="IM52" s="9">
        <f t="shared" si="134"/>
        <v>274.74799999999993</v>
      </c>
      <c r="IN52" s="9">
        <f t="shared" si="134"/>
        <v>276.47249999999997</v>
      </c>
      <c r="IO52" s="9">
        <f t="shared" si="134"/>
        <v>278.197</v>
      </c>
      <c r="IP52" s="9">
        <f t="shared" si="134"/>
        <v>279.92149999999992</v>
      </c>
      <c r="IQ52" s="9">
        <f t="shared" si="134"/>
        <v>281.64599999999996</v>
      </c>
      <c r="IR52" s="9">
        <f t="shared" si="134"/>
        <v>283.37049999999999</v>
      </c>
      <c r="IS52" s="9">
        <f t="shared" si="134"/>
        <v>285.09500000000003</v>
      </c>
    </row>
    <row r="53" spans="1:253" s="2" customFormat="1" ht="16.7" customHeight="1">
      <c r="A53" s="7"/>
      <c r="B53" s="10" t="s">
        <v>127</v>
      </c>
      <c r="C53" s="2">
        <f t="shared" ref="C53:BN53" si="135">C51*C$10</f>
        <v>2.2998886470000004</v>
      </c>
      <c r="D53" s="2">
        <f t="shared" si="135"/>
        <v>2.3735051729999999</v>
      </c>
      <c r="E53" s="2">
        <f t="shared" si="135"/>
        <v>2.4196722570000002</v>
      </c>
      <c r="F53" s="2">
        <f t="shared" si="135"/>
        <v>2.4753510900000002</v>
      </c>
      <c r="G53" s="2">
        <f t="shared" si="135"/>
        <v>2.5347072420000001</v>
      </c>
      <c r="H53" s="2">
        <f t="shared" si="135"/>
        <v>2.5471345860000003</v>
      </c>
      <c r="I53" s="2">
        <f t="shared" si="135"/>
        <v>2.5733003400000003</v>
      </c>
      <c r="J53" s="2">
        <f t="shared" si="135"/>
        <v>2.6078012370000003</v>
      </c>
      <c r="K53" s="2">
        <f t="shared" si="135"/>
        <v>2.6275666140000005</v>
      </c>
      <c r="L53" s="2">
        <f t="shared" si="135"/>
        <v>2.6810943300000001</v>
      </c>
      <c r="M53" s="2">
        <f t="shared" si="135"/>
        <v>2.579989887</v>
      </c>
      <c r="N53" s="2">
        <f t="shared" si="135"/>
        <v>2.5101073800000004</v>
      </c>
      <c r="O53" s="2">
        <f t="shared" si="135"/>
        <v>2.4951614220000002</v>
      </c>
      <c r="P53" s="2">
        <f t="shared" si="135"/>
        <v>2.5035232140000003</v>
      </c>
      <c r="Q53" s="2">
        <f t="shared" si="135"/>
        <v>2.5055397900000003</v>
      </c>
      <c r="R53" s="2">
        <f t="shared" si="135"/>
        <v>2.4879853080000003</v>
      </c>
      <c r="S53" s="2">
        <f t="shared" si="135"/>
        <v>2.5137552150000002</v>
      </c>
      <c r="T53" s="2">
        <f t="shared" si="135"/>
        <v>2.5487685180000001</v>
      </c>
      <c r="U53" s="2">
        <f t="shared" si="135"/>
        <v>2.5371322200000002</v>
      </c>
      <c r="V53" s="2">
        <f t="shared" si="135"/>
        <v>2.5489721520000002</v>
      </c>
      <c r="W53" s="2">
        <f t="shared" si="135"/>
        <v>2.7415843200000003</v>
      </c>
      <c r="X53" s="2">
        <f t="shared" si="135"/>
        <v>2.8507658400000002</v>
      </c>
      <c r="Y53" s="2">
        <f t="shared" si="135"/>
        <v>2.940098796</v>
      </c>
      <c r="Z53" s="2">
        <f t="shared" si="135"/>
        <v>3.0260063430000002</v>
      </c>
      <c r="AA53" s="2">
        <f t="shared" si="135"/>
        <v>3.0390778799999998</v>
      </c>
      <c r="AB53" s="2">
        <f t="shared" si="135"/>
        <v>3.1002829380000003</v>
      </c>
      <c r="AC53" s="2">
        <f t="shared" si="135"/>
        <v>3.1327071570000005</v>
      </c>
      <c r="AD53" s="2">
        <f t="shared" si="135"/>
        <v>3.1910508900000005</v>
      </c>
      <c r="AE53" s="2">
        <f t="shared" si="135"/>
        <v>3.242888298</v>
      </c>
      <c r="AF53" s="2">
        <f t="shared" si="135"/>
        <v>3.3086236860000002</v>
      </c>
      <c r="AG53" s="2">
        <f t="shared" si="135"/>
        <v>3.4232587740000002</v>
      </c>
      <c r="AH53" s="2">
        <f t="shared" si="135"/>
        <v>3.4189636680000008</v>
      </c>
      <c r="AI53" s="2">
        <f t="shared" si="135"/>
        <v>3.5130777300000005</v>
      </c>
      <c r="AJ53" s="2">
        <f t="shared" si="135"/>
        <v>3.6184376700000005</v>
      </c>
      <c r="AK53" s="2">
        <f t="shared" si="135"/>
        <v>3.6332959860000003</v>
      </c>
      <c r="AL53" s="2">
        <f t="shared" si="135"/>
        <v>3.6346006530000006</v>
      </c>
      <c r="AM53" s="2">
        <f t="shared" si="135"/>
        <v>3.6863391600000002</v>
      </c>
      <c r="AN53" s="2">
        <f t="shared" si="135"/>
        <v>3.7746939600000005</v>
      </c>
      <c r="AO53" s="2">
        <f t="shared" si="135"/>
        <v>3.875829183</v>
      </c>
      <c r="AP53" s="2">
        <f t="shared" si="135"/>
        <v>3.8696956200000008</v>
      </c>
      <c r="AQ53" s="2">
        <f t="shared" si="135"/>
        <v>4.1689927260000008</v>
      </c>
      <c r="AR53" s="2">
        <f t="shared" si="135"/>
        <v>4.305288753000001</v>
      </c>
      <c r="AS53" s="2">
        <f t="shared" si="135"/>
        <v>4.348384803000001</v>
      </c>
      <c r="AT53" s="2">
        <f t="shared" si="135"/>
        <v>4.3972205940000002</v>
      </c>
      <c r="AU53" s="2">
        <f t="shared" si="135"/>
        <v>4.4652890249999997</v>
      </c>
      <c r="AV53" s="2">
        <f t="shared" si="135"/>
        <v>4.5660472740000007</v>
      </c>
      <c r="AW53" s="2">
        <f t="shared" si="135"/>
        <v>4.6396856700000004</v>
      </c>
      <c r="AX53" s="2">
        <f t="shared" si="135"/>
        <v>4.7099831400000003</v>
      </c>
      <c r="AY53" s="2">
        <f t="shared" si="135"/>
        <v>4.8059756730000007</v>
      </c>
      <c r="AZ53" s="2">
        <f t="shared" si="135"/>
        <v>4.9812778170000005</v>
      </c>
      <c r="BA53" s="2">
        <f t="shared" si="135"/>
        <v>5.1251918940000003</v>
      </c>
      <c r="BB53" s="2">
        <f t="shared" si="135"/>
        <v>5.2107065100000005</v>
      </c>
      <c r="BC53" s="2">
        <f t="shared" si="135"/>
        <v>5.3070134040000001</v>
      </c>
      <c r="BD53" s="2">
        <f t="shared" si="135"/>
        <v>5.4656515800000003</v>
      </c>
      <c r="BE53" s="2">
        <f t="shared" si="135"/>
        <v>5.5571828760000006</v>
      </c>
      <c r="BF53" s="2">
        <f t="shared" si="135"/>
        <v>5.6887826850000005</v>
      </c>
      <c r="BG53" s="2">
        <f t="shared" si="135"/>
        <v>5.7971829599999998</v>
      </c>
      <c r="BH53" s="2">
        <f t="shared" si="135"/>
        <v>6.1178997060000002</v>
      </c>
      <c r="BI53" s="2">
        <f t="shared" si="135"/>
        <v>6.0583229100000002</v>
      </c>
      <c r="BJ53" s="2">
        <f t="shared" si="135"/>
        <v>6.1837177950000006</v>
      </c>
      <c r="BK53" s="2">
        <f t="shared" si="135"/>
        <v>6.2168004630000002</v>
      </c>
      <c r="BL53" s="2">
        <f t="shared" si="135"/>
        <v>6.2260901100000003</v>
      </c>
      <c r="BM53" s="2">
        <f t="shared" si="135"/>
        <v>6.3052104240000002</v>
      </c>
      <c r="BN53" s="2">
        <f t="shared" si="135"/>
        <v>6.5153221559999999</v>
      </c>
      <c r="BO53" s="2">
        <f t="shared" ref="BO53:DZ53" si="136">BO51*BO$10</f>
        <v>6.2489275740000005</v>
      </c>
      <c r="BP53" s="2">
        <f t="shared" si="136"/>
        <v>6.1740613800000004</v>
      </c>
      <c r="BQ53" s="2">
        <f t="shared" si="136"/>
        <v>6.3393799500000005</v>
      </c>
      <c r="BR53" s="2">
        <f t="shared" si="136"/>
        <v>6.4532724300000002</v>
      </c>
      <c r="BS53" s="2">
        <f t="shared" si="136"/>
        <v>6.4369007100000006</v>
      </c>
      <c r="BT53" s="2">
        <f t="shared" si="136"/>
        <v>6.0264870750000004</v>
      </c>
      <c r="BU53" s="2">
        <f t="shared" si="136"/>
        <v>6.583524885000001</v>
      </c>
      <c r="BV53" s="2">
        <f t="shared" si="136"/>
        <v>6.3340588170000007</v>
      </c>
      <c r="BW53" s="2">
        <f t="shared" si="136"/>
        <v>6.5059697340000007</v>
      </c>
      <c r="BX53" s="2">
        <f t="shared" si="136"/>
        <v>6.854390586000001</v>
      </c>
      <c r="BY53" s="2">
        <f t="shared" si="136"/>
        <v>6.8784895440000007</v>
      </c>
      <c r="BZ53" s="2">
        <f t="shared" si="136"/>
        <v>6.9655447800000001</v>
      </c>
      <c r="CA53" s="2">
        <f t="shared" si="136"/>
        <v>6.8985088560000012</v>
      </c>
      <c r="CB53" s="2">
        <f t="shared" si="136"/>
        <v>7.1758442699999989</v>
      </c>
      <c r="CC53" s="2">
        <f t="shared" si="136"/>
        <v>7.1687219400000011</v>
      </c>
      <c r="CD53" s="2">
        <f t="shared" si="136"/>
        <v>7.4170509300000003</v>
      </c>
      <c r="CE53" s="2">
        <f t="shared" si="136"/>
        <v>7.2081762300000003</v>
      </c>
      <c r="CF53" s="2">
        <f t="shared" si="136"/>
        <v>6.9261968430000005</v>
      </c>
      <c r="CG53" s="2">
        <f t="shared" si="136"/>
        <v>6.6909175200000002</v>
      </c>
      <c r="CH53" s="2">
        <f t="shared" si="136"/>
        <v>6.8442651000000003</v>
      </c>
      <c r="CI53" s="2">
        <f t="shared" si="136"/>
        <v>7.1211692700000011</v>
      </c>
      <c r="CJ53" s="2">
        <f t="shared" si="136"/>
        <v>7.26989661</v>
      </c>
      <c r="CK53" s="2">
        <f t="shared" si="136"/>
        <v>7.5901617000000012</v>
      </c>
      <c r="CL53" s="2">
        <f t="shared" si="136"/>
        <v>7.8128371800000007</v>
      </c>
      <c r="CM53" s="2">
        <f t="shared" si="136"/>
        <v>7.6183999199999999</v>
      </c>
      <c r="CN53" s="2">
        <f t="shared" si="136"/>
        <v>7.8187947300000005</v>
      </c>
      <c r="CO53" s="2">
        <f t="shared" si="136"/>
        <v>8.2596558600000005</v>
      </c>
      <c r="CP53" s="2">
        <f t="shared" si="136"/>
        <v>8.4878733600000018</v>
      </c>
      <c r="CQ53" s="2">
        <f t="shared" si="136"/>
        <v>8.5071489300000014</v>
      </c>
      <c r="CR53" s="2">
        <f t="shared" si="136"/>
        <v>8.56409193</v>
      </c>
      <c r="CS53" s="2">
        <f t="shared" si="136"/>
        <v>8.6262683399999993</v>
      </c>
      <c r="CT53" s="2">
        <f t="shared" si="136"/>
        <v>7.9008777000000006</v>
      </c>
      <c r="CU53" s="2">
        <f t="shared" si="136"/>
        <v>8.2032677100000004</v>
      </c>
      <c r="CV53" s="2">
        <f t="shared" si="136"/>
        <v>8.5703872499999996</v>
      </c>
      <c r="CW53" s="2">
        <f t="shared" si="136"/>
        <v>8.7354053100000009</v>
      </c>
      <c r="CX53" s="2">
        <f t="shared" si="136"/>
        <v>8.4957773400000001</v>
      </c>
      <c r="CY53" s="2">
        <f t="shared" si="136"/>
        <v>9.6060451500000017</v>
      </c>
      <c r="CZ53" s="2">
        <f t="shared" si="136"/>
        <v>10.028713680000001</v>
      </c>
      <c r="DA53" s="2">
        <f t="shared" si="136"/>
        <v>10.210398300000001</v>
      </c>
      <c r="DB53" s="2">
        <f t="shared" si="136"/>
        <v>10.445232690000001</v>
      </c>
      <c r="DC53" s="2">
        <f t="shared" si="136"/>
        <v>10.682954730000002</v>
      </c>
      <c r="DD53" s="2">
        <f t="shared" si="136"/>
        <v>11.372050890000001</v>
      </c>
      <c r="DE53" s="2">
        <f t="shared" si="136"/>
        <v>11.912463450000001</v>
      </c>
      <c r="DF53" s="2">
        <f t="shared" si="136"/>
        <v>12.250855530000001</v>
      </c>
      <c r="DG53" s="2">
        <f t="shared" si="136"/>
        <v>12.62034027</v>
      </c>
      <c r="DH53" s="2">
        <f t="shared" si="136"/>
        <v>13.287041550000001</v>
      </c>
      <c r="DI53" s="2">
        <f t="shared" si="136"/>
        <v>12.935541240000001</v>
      </c>
      <c r="DJ53" s="2">
        <f t="shared" si="136"/>
        <v>12.708658620000003</v>
      </c>
      <c r="DK53" s="2">
        <f t="shared" si="136"/>
        <v>12.585802680000002</v>
      </c>
      <c r="DL53" s="2">
        <f t="shared" si="136"/>
        <v>12.83639076</v>
      </c>
      <c r="DM53" s="2">
        <f t="shared" si="136"/>
        <v>13.150478790000001</v>
      </c>
      <c r="DN53" s="2">
        <f t="shared" si="136"/>
        <v>13.106957490000001</v>
      </c>
      <c r="DO53" s="2">
        <f t="shared" si="136"/>
        <v>13.393670759999999</v>
      </c>
      <c r="DP53" s="2">
        <f t="shared" si="136"/>
        <v>13.78796013</v>
      </c>
      <c r="DQ53" s="2">
        <f t="shared" si="136"/>
        <v>14.362020900000001</v>
      </c>
      <c r="DR53" s="2">
        <f t="shared" si="136"/>
        <v>14.780304900000001</v>
      </c>
      <c r="DS53" s="2">
        <f t="shared" si="136"/>
        <v>15.847048170000004</v>
      </c>
      <c r="DT53" s="2">
        <f t="shared" si="136"/>
        <v>16.078905000000002</v>
      </c>
      <c r="DU53" s="2">
        <f t="shared" si="136"/>
        <v>16.640119170000002</v>
      </c>
      <c r="DV53" s="2">
        <f t="shared" si="136"/>
        <v>17.20607751</v>
      </c>
      <c r="DW53" s="2">
        <f t="shared" si="136"/>
        <v>17.07060663</v>
      </c>
      <c r="DX53" s="2">
        <f t="shared" si="136"/>
        <v>17.176917510000003</v>
      </c>
      <c r="DY53" s="2">
        <f t="shared" si="136"/>
        <v>17.923972410000005</v>
      </c>
      <c r="DZ53" s="2">
        <f t="shared" si="136"/>
        <v>18.328094370000002</v>
      </c>
      <c r="EA53" s="2">
        <f t="shared" ref="EA53:GL53" si="137">EA51*EA$10</f>
        <v>18.675443430000001</v>
      </c>
      <c r="EB53" s="2">
        <f t="shared" si="137"/>
        <v>18.926581500000001</v>
      </c>
      <c r="EC53" s="2">
        <f t="shared" si="137"/>
        <v>18.981780570000002</v>
      </c>
      <c r="ED53" s="2">
        <f t="shared" si="137"/>
        <v>18.833339160000001</v>
      </c>
      <c r="EE53" s="2">
        <f t="shared" si="137"/>
        <v>18.76097214</v>
      </c>
      <c r="EF53" s="2">
        <f t="shared" si="137"/>
        <v>19.261315620000001</v>
      </c>
      <c r="EG53" s="2">
        <f t="shared" si="137"/>
        <v>20.445828840000001</v>
      </c>
      <c r="EH53" s="2">
        <f t="shared" si="137"/>
        <v>20.602061640000002</v>
      </c>
      <c r="EI53" s="2">
        <f t="shared" si="137"/>
        <v>20.977305480000002</v>
      </c>
      <c r="EJ53" s="2">
        <f t="shared" si="137"/>
        <v>21.242013480000001</v>
      </c>
      <c r="EK53" s="2">
        <f t="shared" si="137"/>
        <v>21.724518330000002</v>
      </c>
      <c r="EL53" s="2">
        <f t="shared" si="137"/>
        <v>21.905559000000004</v>
      </c>
      <c r="EM53" s="2">
        <f t="shared" si="137"/>
        <v>22.160449800000002</v>
      </c>
      <c r="EN53" s="2">
        <f t="shared" si="137"/>
        <v>22.373431200000002</v>
      </c>
      <c r="EO53" s="2">
        <f t="shared" si="137"/>
        <v>22.052805660000001</v>
      </c>
      <c r="EP53" s="2">
        <f t="shared" si="137"/>
        <v>22.161674520000002</v>
      </c>
      <c r="EQ53" s="2">
        <f t="shared" si="137"/>
        <v>22.855211100000002</v>
      </c>
      <c r="ER53" s="2">
        <f t="shared" si="137"/>
        <v>23.115532139999999</v>
      </c>
      <c r="ES53" s="2">
        <f t="shared" si="137"/>
        <v>23.950083240000001</v>
      </c>
      <c r="ET53" s="2">
        <f t="shared" si="137"/>
        <v>25.243091100000001</v>
      </c>
      <c r="EU53" s="2">
        <f t="shared" si="137"/>
        <v>24.089731290000003</v>
      </c>
      <c r="EV53" s="2">
        <f t="shared" si="137"/>
        <v>24.343916580000002</v>
      </c>
      <c r="EW53" s="2">
        <f t="shared" si="137"/>
        <v>24.366880080000001</v>
      </c>
      <c r="EX53" s="2">
        <f t="shared" si="137"/>
        <v>24.234462090000001</v>
      </c>
      <c r="EY53" s="2">
        <f t="shared" si="137"/>
        <v>24.967763189999999</v>
      </c>
      <c r="EZ53" s="2">
        <f t="shared" si="137"/>
        <v>26.438526360000001</v>
      </c>
      <c r="FA53" s="2">
        <f t="shared" si="137"/>
        <v>26.810619300000003</v>
      </c>
      <c r="FB53" s="2">
        <f t="shared" si="137"/>
        <v>27.162122850000003</v>
      </c>
      <c r="FC53" s="2">
        <f t="shared" si="137"/>
        <v>28.218561300000001</v>
      </c>
      <c r="FD53" s="2">
        <f t="shared" si="137"/>
        <v>28.344738240000005</v>
      </c>
      <c r="FE53" s="2">
        <f t="shared" si="137"/>
        <v>28.924560540000002</v>
      </c>
      <c r="FF53" s="2">
        <f t="shared" si="137"/>
        <v>28.919340899999998</v>
      </c>
      <c r="FG53" s="2">
        <f t="shared" si="137"/>
        <v>30.286426500000005</v>
      </c>
      <c r="FH53" s="2">
        <f t="shared" si="137"/>
        <v>31.213876499999998</v>
      </c>
      <c r="FI53" s="2">
        <f t="shared" si="137"/>
        <v>31.728931199999998</v>
      </c>
      <c r="FJ53" s="2">
        <f t="shared" si="137"/>
        <v>31.561455600000002</v>
      </c>
      <c r="FK53" s="2">
        <f t="shared" si="137"/>
        <v>32.033835449999998</v>
      </c>
      <c r="FL53" s="2">
        <f t="shared" si="137"/>
        <v>32.335135199999996</v>
      </c>
      <c r="FM53" s="2">
        <f t="shared" si="137"/>
        <v>31.483359450000002</v>
      </c>
      <c r="FN53" s="2">
        <f t="shared" si="137"/>
        <v>31.872864150000002</v>
      </c>
      <c r="FO53" s="2">
        <f t="shared" si="137"/>
        <v>32.218657200000003</v>
      </c>
      <c r="FP53" s="2">
        <f t="shared" si="137"/>
        <v>32.690048850000004</v>
      </c>
      <c r="FQ53" s="2">
        <f t="shared" si="137"/>
        <v>31.127678730000007</v>
      </c>
      <c r="FR53" s="2">
        <f t="shared" si="137"/>
        <v>32.574467520000006</v>
      </c>
      <c r="FS53" s="2">
        <f t="shared" si="137"/>
        <v>32.720735699999999</v>
      </c>
      <c r="FT53" s="2">
        <f t="shared" si="137"/>
        <v>32.75316000000003</v>
      </c>
      <c r="FU53" s="2">
        <f t="shared" si="137"/>
        <v>33.103079999999949</v>
      </c>
      <c r="FV53" s="2">
        <f t="shared" si="137"/>
        <v>33.452999999999967</v>
      </c>
      <c r="FW53" s="2">
        <f t="shared" si="137"/>
        <v>33.802919999999979</v>
      </c>
      <c r="FX53" s="2">
        <f t="shared" si="137"/>
        <v>30.358079999999994</v>
      </c>
      <c r="FY53" s="2">
        <f t="shared" si="137"/>
        <v>26.835480000000008</v>
      </c>
      <c r="FZ53" s="2">
        <f t="shared" si="137"/>
        <v>23.235120000000013</v>
      </c>
      <c r="GA53" s="2">
        <f t="shared" si="137"/>
        <v>19.55700000000002</v>
      </c>
      <c r="GB53" s="2">
        <f t="shared" si="137"/>
        <v>15.801119999999978</v>
      </c>
      <c r="GC53" s="2">
        <f t="shared" si="137"/>
        <v>11.967479999999988</v>
      </c>
      <c r="GD53" s="2">
        <f t="shared" si="137"/>
        <v>8.0560799999999997</v>
      </c>
      <c r="GE53" s="2">
        <f t="shared" si="137"/>
        <v>4.0669199999999979</v>
      </c>
      <c r="GF53" s="2">
        <f t="shared" si="137"/>
        <v>0</v>
      </c>
      <c r="GG53" s="2">
        <f t="shared" si="137"/>
        <v>0</v>
      </c>
      <c r="GH53" s="2">
        <f t="shared" si="137"/>
        <v>0</v>
      </c>
      <c r="GI53" s="2">
        <f t="shared" si="137"/>
        <v>0</v>
      </c>
      <c r="GJ53" s="2">
        <f t="shared" si="137"/>
        <v>0</v>
      </c>
      <c r="GK53" s="2">
        <f t="shared" si="137"/>
        <v>0</v>
      </c>
      <c r="GL53" s="2">
        <f t="shared" si="137"/>
        <v>0</v>
      </c>
      <c r="GM53" s="2">
        <f t="shared" ref="GM53:IS53" si="138">GM51*GM$10</f>
        <v>0</v>
      </c>
      <c r="GN53" s="2">
        <f t="shared" si="138"/>
        <v>0</v>
      </c>
      <c r="GO53" s="2">
        <f t="shared" si="138"/>
        <v>0</v>
      </c>
      <c r="GP53" s="2">
        <f t="shared" si="138"/>
        <v>0</v>
      </c>
      <c r="GQ53" s="2">
        <f t="shared" si="138"/>
        <v>0</v>
      </c>
      <c r="GR53" s="2">
        <f t="shared" si="138"/>
        <v>0</v>
      </c>
      <c r="GS53" s="2">
        <f t="shared" si="138"/>
        <v>0</v>
      </c>
      <c r="GT53" s="2">
        <f t="shared" si="138"/>
        <v>0</v>
      </c>
      <c r="GU53" s="2">
        <f t="shared" si="138"/>
        <v>0</v>
      </c>
      <c r="GV53" s="2">
        <f t="shared" si="138"/>
        <v>0</v>
      </c>
      <c r="GW53" s="2">
        <f t="shared" si="138"/>
        <v>0</v>
      </c>
      <c r="GX53" s="2">
        <f t="shared" si="138"/>
        <v>0</v>
      </c>
      <c r="GY53" s="2">
        <f t="shared" si="138"/>
        <v>0</v>
      </c>
      <c r="GZ53" s="2">
        <f t="shared" si="138"/>
        <v>0</v>
      </c>
      <c r="HA53" s="2">
        <f t="shared" si="138"/>
        <v>0</v>
      </c>
      <c r="HB53" s="2">
        <f t="shared" si="138"/>
        <v>0</v>
      </c>
      <c r="HC53" s="2">
        <f t="shared" si="138"/>
        <v>0</v>
      </c>
      <c r="HD53" s="2">
        <f t="shared" si="138"/>
        <v>0</v>
      </c>
      <c r="HE53" s="2">
        <f t="shared" si="138"/>
        <v>0</v>
      </c>
      <c r="HF53" s="2">
        <f t="shared" si="138"/>
        <v>0</v>
      </c>
      <c r="HG53" s="2">
        <f t="shared" si="138"/>
        <v>0</v>
      </c>
      <c r="HH53" s="2">
        <f t="shared" si="138"/>
        <v>0</v>
      </c>
      <c r="HI53" s="2">
        <f t="shared" si="138"/>
        <v>0</v>
      </c>
      <c r="HJ53" s="2">
        <f t="shared" si="138"/>
        <v>0</v>
      </c>
      <c r="HK53" s="2">
        <f t="shared" si="138"/>
        <v>0</v>
      </c>
      <c r="HL53" s="2">
        <f t="shared" si="138"/>
        <v>0</v>
      </c>
      <c r="HM53" s="2">
        <f t="shared" si="138"/>
        <v>0</v>
      </c>
      <c r="HN53" s="2">
        <f t="shared" si="138"/>
        <v>0</v>
      </c>
      <c r="HO53" s="2">
        <f t="shared" si="138"/>
        <v>0</v>
      </c>
      <c r="HP53" s="2">
        <f t="shared" si="138"/>
        <v>0</v>
      </c>
      <c r="HQ53" s="2">
        <f t="shared" si="138"/>
        <v>0</v>
      </c>
      <c r="HR53" s="2">
        <f t="shared" si="138"/>
        <v>0</v>
      </c>
      <c r="HS53" s="2">
        <f t="shared" si="138"/>
        <v>0</v>
      </c>
      <c r="HT53" s="2">
        <f t="shared" si="138"/>
        <v>0</v>
      </c>
      <c r="HU53" s="2">
        <f t="shared" si="138"/>
        <v>0</v>
      </c>
      <c r="HV53" s="2">
        <f t="shared" si="138"/>
        <v>0</v>
      </c>
      <c r="HW53" s="2">
        <f t="shared" si="138"/>
        <v>0</v>
      </c>
      <c r="HX53" s="2">
        <f t="shared" si="138"/>
        <v>0</v>
      </c>
      <c r="HY53" s="2">
        <f t="shared" si="138"/>
        <v>0</v>
      </c>
      <c r="HZ53" s="2">
        <f t="shared" si="138"/>
        <v>0</v>
      </c>
      <c r="IA53" s="2">
        <f t="shared" si="138"/>
        <v>0</v>
      </c>
      <c r="IB53" s="2">
        <f t="shared" si="138"/>
        <v>0</v>
      </c>
      <c r="IC53" s="2">
        <f t="shared" si="138"/>
        <v>0</v>
      </c>
      <c r="ID53" s="2">
        <f t="shared" si="138"/>
        <v>0</v>
      </c>
      <c r="IE53" s="2">
        <f t="shared" si="138"/>
        <v>0</v>
      </c>
      <c r="IF53" s="2">
        <f t="shared" si="138"/>
        <v>0</v>
      </c>
      <c r="IG53" s="2">
        <f t="shared" si="138"/>
        <v>0</v>
      </c>
      <c r="IH53" s="2">
        <f t="shared" si="138"/>
        <v>0</v>
      </c>
      <c r="II53" s="2">
        <f t="shared" si="138"/>
        <v>0</v>
      </c>
      <c r="IJ53" s="2">
        <f t="shared" si="138"/>
        <v>0</v>
      </c>
      <c r="IK53" s="2">
        <f t="shared" si="138"/>
        <v>0</v>
      </c>
      <c r="IL53" s="2">
        <f t="shared" si="138"/>
        <v>0</v>
      </c>
      <c r="IM53" s="2">
        <f t="shared" si="138"/>
        <v>0</v>
      </c>
      <c r="IN53" s="2">
        <f t="shared" si="138"/>
        <v>0</v>
      </c>
      <c r="IO53" s="2">
        <f t="shared" si="138"/>
        <v>0</v>
      </c>
      <c r="IP53" s="2">
        <f t="shared" si="138"/>
        <v>0</v>
      </c>
      <c r="IQ53" s="2">
        <f t="shared" si="138"/>
        <v>0</v>
      </c>
      <c r="IR53" s="2">
        <f t="shared" si="138"/>
        <v>0</v>
      </c>
      <c r="IS53" s="2">
        <f t="shared" si="138"/>
        <v>0</v>
      </c>
    </row>
    <row r="54" spans="1:253" s="2" customFormat="1" ht="16.7" customHeight="1">
      <c r="A54" s="7"/>
      <c r="B54" s="10" t="s">
        <v>128</v>
      </c>
      <c r="C54" s="2">
        <f>SUM($C53:C53)+C$15</f>
        <v>2.8393687000000005</v>
      </c>
      <c r="D54" s="2">
        <f>SUM($C53:D53)+D$15</f>
        <v>5.769622</v>
      </c>
      <c r="E54" s="2">
        <f>SUM($C53:E53)+E$15</f>
        <v>8.7568716999999996</v>
      </c>
      <c r="F54" s="2">
        <f>SUM($C53:F53)+F$15</f>
        <v>11.812860699999998</v>
      </c>
      <c r="G54" s="2">
        <f>SUM($C53:G53)+G$15</f>
        <v>14.942128899999998</v>
      </c>
      <c r="H54" s="2">
        <f>SUM($C53:H53)+H$15</f>
        <v>18.0867395</v>
      </c>
      <c r="I54" s="2">
        <f>SUM($C53:I53)+I$15</f>
        <v>21.2636535</v>
      </c>
      <c r="J54" s="2">
        <f>SUM($C53:J53)+J$15</f>
        <v>24.483161199999998</v>
      </c>
      <c r="K54" s="2">
        <f>SUM($C53:K53)+K$15</f>
        <v>27.727070599999998</v>
      </c>
      <c r="L54" s="2">
        <f>SUM($C53:L53)+L$15</f>
        <v>31.0370636</v>
      </c>
      <c r="M54" s="2">
        <f>SUM($C53:M53)+M$15</f>
        <v>34.222236299999999</v>
      </c>
      <c r="N54" s="2">
        <f>SUM($C53:N53)+N$15</f>
        <v>37.321134299999997</v>
      </c>
      <c r="O54" s="2">
        <f>SUM($C53:O53)+O$15</f>
        <v>40.401580500000001</v>
      </c>
      <c r="P54" s="2">
        <f>SUM($C53:P53)+P$15</f>
        <v>43.492349900000001</v>
      </c>
      <c r="Q54" s="2">
        <f>SUM($C53:Q53)+Q$15</f>
        <v>46.585608899999997</v>
      </c>
      <c r="R54" s="2">
        <f>SUM($C53:R53)+R$15</f>
        <v>49.657195700000003</v>
      </c>
      <c r="S54" s="2">
        <f>SUM($C53:S53)+S$15</f>
        <v>52.760597200000007</v>
      </c>
      <c r="T54" s="2">
        <f>SUM($C53:T53)+T$15</f>
        <v>55.907225000000004</v>
      </c>
      <c r="U54" s="2">
        <f>SUM($C53:U53)+U$15</f>
        <v>59.039487000000001</v>
      </c>
      <c r="V54" s="2">
        <f>SUM($C53:V53)+V$15</f>
        <v>62.186366200000002</v>
      </c>
      <c r="W54" s="2">
        <f>SUM($C53:W53)+W$15</f>
        <v>65.571038200000004</v>
      </c>
      <c r="X54" s="2">
        <f>SUM($C53:X53)+X$15</f>
        <v>69.090502200000003</v>
      </c>
      <c r="Y54" s="2">
        <f>SUM($C53:Y53)+Y$15</f>
        <v>72.720253799999995</v>
      </c>
      <c r="Z54" s="2">
        <f>SUM($C53:Z53)+Z$15</f>
        <v>76.456064100000006</v>
      </c>
      <c r="AA54" s="2">
        <f>SUM($C53:AA53)+AA$15</f>
        <v>80.208012100000005</v>
      </c>
      <c r="AB54" s="2">
        <f>SUM($C53:AB53)+AB$15</f>
        <v>84.035521900000006</v>
      </c>
      <c r="AC54" s="2">
        <f>SUM($C53:AC53)+AC$15</f>
        <v>87.903061600000001</v>
      </c>
      <c r="AD54" s="2">
        <f>SUM($C53:AD53)+AD$15</f>
        <v>91.842630600000007</v>
      </c>
      <c r="AE54" s="2">
        <f>SUM($C53:AE53)+AE$15</f>
        <v>95.846196399999997</v>
      </c>
      <c r="AF54" s="2">
        <f>SUM($C53:AF53)+AF$15</f>
        <v>99.930917000000008</v>
      </c>
      <c r="AG54" s="2">
        <f>SUM($C53:AG53)+AG$15</f>
        <v>104.1571624</v>
      </c>
      <c r="AH54" s="2">
        <f>SUM($C53:AH53)+AH$15</f>
        <v>108.37810520000002</v>
      </c>
      <c r="AI54" s="2">
        <f>SUM($C53:AI53)+AI$15</f>
        <v>112.71523820000002</v>
      </c>
      <c r="AJ54" s="2">
        <f>SUM($C53:AJ53)+AJ$15</f>
        <v>117.18244520000002</v>
      </c>
      <c r="AK54" s="2">
        <f>SUM($C53:AK53)+AK$15</f>
        <v>121.66799580000003</v>
      </c>
      <c r="AL54" s="2">
        <f>SUM($C53:AL53)+AL$15</f>
        <v>126.15515710000004</v>
      </c>
      <c r="AM54" s="2">
        <f>SUM($C53:AM53)+AM$15</f>
        <v>130.70619310000004</v>
      </c>
      <c r="AN54" s="2">
        <f>SUM($C53:AN53)+AN$15</f>
        <v>135.36630910000002</v>
      </c>
      <c r="AO54" s="2">
        <f>SUM($C53:AO53)+AO$15</f>
        <v>140.15128340000004</v>
      </c>
      <c r="AP54" s="2">
        <f>SUM($C53:AP53)+AP$15</f>
        <v>144.92868540000003</v>
      </c>
      <c r="AQ54" s="2">
        <f>SUM($C53:AQ53)+AQ$15</f>
        <v>150.07559000000003</v>
      </c>
      <c r="AR54" s="2">
        <f>SUM($C53:AR53)+AR$15</f>
        <v>155.39076130000004</v>
      </c>
      <c r="AS54" s="2">
        <f>SUM($C53:AS53)+AS$15</f>
        <v>160.75913760000003</v>
      </c>
      <c r="AT54" s="2">
        <f>SUM($C53:AT53)+AT$15</f>
        <v>166.18780500000003</v>
      </c>
      <c r="AU54" s="2">
        <f>SUM($C53:AU53)+AU$15</f>
        <v>171.70050750000004</v>
      </c>
      <c r="AV54" s="2">
        <f>SUM($C53:AV53)+AV$15</f>
        <v>177.33760290000004</v>
      </c>
      <c r="AW54" s="2">
        <f>SUM($C53:AW53)+AW$15</f>
        <v>183.06560990000003</v>
      </c>
      <c r="AX54" s="2">
        <f>SUM($C53:AX53)+AX$15</f>
        <v>188.88040390000003</v>
      </c>
      <c r="AY54" s="2">
        <f>SUM($C53:AY53)+AY$15</f>
        <v>194.81370720000004</v>
      </c>
      <c r="AZ54" s="2">
        <f>SUM($C53:AZ53)+AZ$15</f>
        <v>200.96343290000004</v>
      </c>
      <c r="BA54" s="2">
        <f>SUM($C53:BA53)+BA$15</f>
        <v>207.29083030000004</v>
      </c>
      <c r="BB54" s="2">
        <f>SUM($C53:BB53)+BB$15</f>
        <v>213.72380130000005</v>
      </c>
      <c r="BC54" s="2">
        <f>SUM($C53:BC53)+BC$15</f>
        <v>220.27566970000004</v>
      </c>
      <c r="BD54" s="2">
        <f>SUM($C53:BD53)+BD$15</f>
        <v>227.02338770000006</v>
      </c>
      <c r="BE54" s="2">
        <f>SUM($C53:BE53)+BE$15</f>
        <v>233.88410730000007</v>
      </c>
      <c r="BF54" s="2">
        <f>SUM($C53:BF53)+BF$15</f>
        <v>240.90729580000007</v>
      </c>
      <c r="BG54" s="2">
        <f>SUM($C53:BG53)+BG$15</f>
        <v>248.06431180000007</v>
      </c>
      <c r="BH54" s="2">
        <f>SUM($C53:BH53)+BH$15</f>
        <v>255.61727440000007</v>
      </c>
      <c r="BI54" s="2">
        <f>SUM($C53:BI53)+BI$15</f>
        <v>263.09668540000007</v>
      </c>
      <c r="BJ54" s="2">
        <f>SUM($C53:BJ53)+BJ$15</f>
        <v>270.73090490000004</v>
      </c>
      <c r="BK54" s="2">
        <f>SUM($C53:BK53)+BK$15</f>
        <v>278.40596720000008</v>
      </c>
      <c r="BL54" s="2">
        <f>SUM($C53:BL53)+BL$15</f>
        <v>286.09249820000008</v>
      </c>
      <c r="BM54" s="2">
        <f>SUM($C53:BM53)+BM$15</f>
        <v>293.87670860000003</v>
      </c>
      <c r="BN54" s="2">
        <f>SUM($C53:BN53)+BN$15</f>
        <v>301.92031620000006</v>
      </c>
      <c r="BO54" s="2">
        <f>SUM($C53:BO53)+BO$15</f>
        <v>309.63504160000002</v>
      </c>
      <c r="BP54" s="2">
        <f>SUM($C53:BP53)+BP$15</f>
        <v>317.25733960000002</v>
      </c>
      <c r="BQ54" s="2">
        <f>SUM($C53:BQ53)+BQ$15</f>
        <v>325.08373460000007</v>
      </c>
      <c r="BR54" s="2">
        <f>SUM($C53:BR53)+BR$15</f>
        <v>333.0507376000001</v>
      </c>
      <c r="BS54" s="2">
        <f>SUM($C53:BS53)+BS$15</f>
        <v>340.99752860000007</v>
      </c>
      <c r="BT54" s="2">
        <f>SUM($C53:BT53)+BT$15</f>
        <v>348.43763610000008</v>
      </c>
      <c r="BU54" s="2">
        <f>SUM($C53:BU53)+BU$15</f>
        <v>356.56544460000003</v>
      </c>
      <c r="BV54" s="2">
        <f>SUM($C53:BV53)+BV$15</f>
        <v>364.38527030000006</v>
      </c>
      <c r="BW54" s="2">
        <f>SUM($C53:BW53)+BW$15</f>
        <v>372.41733170000009</v>
      </c>
      <c r="BX54" s="2">
        <f>SUM($C53:BX53)+BX$15</f>
        <v>380.87954230000008</v>
      </c>
      <c r="BY54" s="2">
        <f>SUM($C53:BY53)+BY$15</f>
        <v>389.37150470000006</v>
      </c>
      <c r="BZ54" s="2">
        <f>SUM($C53:BZ53)+BZ$15</f>
        <v>397.97094270000008</v>
      </c>
      <c r="CA54" s="2">
        <f>SUM($C53:CA53)+CA$15</f>
        <v>406.48762030000006</v>
      </c>
      <c r="CB54" s="2">
        <f>SUM($C53:CB53)+CB$15</f>
        <v>415.3466873000001</v>
      </c>
      <c r="CC54" s="2">
        <f>SUM($C53:CC53)+CC$15</f>
        <v>424.19696130000011</v>
      </c>
      <c r="CD54" s="2">
        <f>SUM($C53:CD53)+CD$15</f>
        <v>433.35381430000012</v>
      </c>
      <c r="CE54" s="2">
        <f>SUM($C53:CE53)+CE$15</f>
        <v>442.25279730000011</v>
      </c>
      <c r="CF54" s="2">
        <f>SUM($C53:CF53)+CF$15</f>
        <v>450.80365760000012</v>
      </c>
      <c r="CG54" s="2">
        <f>SUM($C53:CG53)+CG$15</f>
        <v>459.06404960000015</v>
      </c>
      <c r="CH54" s="2">
        <f>SUM($C53:CH53)+CH$15</f>
        <v>467.51375960000013</v>
      </c>
      <c r="CI54" s="2">
        <f>SUM($C53:CI53)+CI$15</f>
        <v>476.30532660000011</v>
      </c>
      <c r="CJ54" s="2">
        <f>SUM($C53:CJ53)+CJ$15</f>
        <v>485.28050760000008</v>
      </c>
      <c r="CK54" s="2">
        <f>SUM($C53:CK53)+CK$15</f>
        <v>494.65107760000012</v>
      </c>
      <c r="CL54" s="2">
        <f>SUM($C53:CL53)+CL$15</f>
        <v>504.29655560000009</v>
      </c>
      <c r="CM54" s="2">
        <f>SUM($C53:CM53)+CM$15</f>
        <v>513.70198760000005</v>
      </c>
      <c r="CN54" s="2">
        <f>SUM($C53:CN53)+CN$15</f>
        <v>523.35482060000004</v>
      </c>
      <c r="CO54" s="2">
        <f>SUM($C53:CO53)+CO$15</f>
        <v>533.55192660000012</v>
      </c>
      <c r="CP54" s="2">
        <f>SUM($C53:CP53)+CP$15</f>
        <v>544.03078260000007</v>
      </c>
      <c r="CQ54" s="2">
        <f>SUM($C53:CQ53)+CQ$15</f>
        <v>554.53343560000008</v>
      </c>
      <c r="CR54" s="2">
        <f>SUM($C53:CR53)+CR$15</f>
        <v>565.10638860000006</v>
      </c>
      <c r="CS54" s="2">
        <f>SUM($C53:CS53)+CS$15</f>
        <v>575.75610260000008</v>
      </c>
      <c r="CT54" s="2">
        <f>SUM($C53:CT53)+CT$15</f>
        <v>585.51027260000012</v>
      </c>
      <c r="CU54" s="2">
        <f>SUM($C53:CU53)+CU$15</f>
        <v>595.63776360000008</v>
      </c>
      <c r="CV54" s="2">
        <f>SUM($C53:CV53)+CV$15</f>
        <v>606.21848860000011</v>
      </c>
      <c r="CW54" s="2">
        <f>SUM($C53:CW53)+CW$15</f>
        <v>617.0029396000001</v>
      </c>
      <c r="CX54" s="2">
        <f>SUM($C53:CX53)+CX$15</f>
        <v>627.49155360000009</v>
      </c>
      <c r="CY54" s="2">
        <f>SUM($C53:CY53)+CY$15</f>
        <v>639.35086860000013</v>
      </c>
      <c r="CZ54" s="2">
        <f>SUM($C53:CZ53)+CZ$15</f>
        <v>651.73199660000012</v>
      </c>
      <c r="DA54" s="2">
        <f>SUM($C53:DA53)+DA$15</f>
        <v>664.33742660000007</v>
      </c>
      <c r="DB54" s="2">
        <f>SUM($C53:DB53)+DB$15</f>
        <v>677.2327756000002</v>
      </c>
      <c r="DC54" s="2">
        <f>SUM($C53:DC53)+DC$15</f>
        <v>690.42160860000013</v>
      </c>
      <c r="DD54" s="2">
        <f>SUM($C53:DD53)+DD$15</f>
        <v>704.46117760000016</v>
      </c>
      <c r="DE54" s="2">
        <f>SUM($C53:DE53)+DE$15</f>
        <v>719.16792260000011</v>
      </c>
      <c r="DF54" s="2">
        <f>SUM($C53:DF53)+DF$15</f>
        <v>734.29243560000009</v>
      </c>
      <c r="DG54" s="2">
        <f>SUM($C53:DG53)+DG$15</f>
        <v>749.87310260000015</v>
      </c>
      <c r="DH54" s="2">
        <f>SUM($C53:DH53)+DH$15</f>
        <v>766.2768576000002</v>
      </c>
      <c r="DI54" s="2">
        <f>SUM($C53:DI53)+DI$15</f>
        <v>782.24666160000015</v>
      </c>
      <c r="DJ54" s="2">
        <f>SUM($C53:DJ53)+DJ$15</f>
        <v>797.93636360000028</v>
      </c>
      <c r="DK54" s="2">
        <f>SUM($C53:DK53)+DK$15</f>
        <v>813.47439160000022</v>
      </c>
      <c r="DL54" s="2">
        <f>SUM($C53:DL53)+DL$15</f>
        <v>829.32178760000022</v>
      </c>
      <c r="DM54" s="2">
        <f>SUM($C53:DM53)+DM$15</f>
        <v>845.55694660000017</v>
      </c>
      <c r="DN54" s="2">
        <f>SUM($C53:DN53)+DN$15</f>
        <v>861.73837560000015</v>
      </c>
      <c r="DO54" s="2">
        <f>SUM($C53:DO53)+DO$15</f>
        <v>878.27377160000015</v>
      </c>
      <c r="DP54" s="2">
        <f>SUM($C53:DP53)+DP$15</f>
        <v>895.2959446000001</v>
      </c>
      <c r="DQ54" s="2">
        <f>SUM($C53:DQ53)+DQ$15</f>
        <v>913.02683460000003</v>
      </c>
      <c r="DR54" s="2">
        <f>SUM($C53:DR53)+DR$15</f>
        <v>931.27412460000005</v>
      </c>
      <c r="DS54" s="2">
        <f>SUM($C53:DS53)+DS$15</f>
        <v>950.83838160000005</v>
      </c>
      <c r="DT54" s="2">
        <f>SUM($C53:DT53)+DT$15</f>
        <v>970.68888160000006</v>
      </c>
      <c r="DU54" s="2">
        <f>SUM($C53:DU53)+DU$15</f>
        <v>991.23223860000007</v>
      </c>
      <c r="DV54" s="2">
        <f>SUM($C53:DV53)+DV$15</f>
        <v>1012.4743096000001</v>
      </c>
      <c r="DW54" s="2">
        <f>SUM($C53:DW53)+DW$15</f>
        <v>1033.5491326000001</v>
      </c>
      <c r="DX54" s="2">
        <f>SUM($C53:DX53)+DX$15</f>
        <v>1054.7552036000002</v>
      </c>
      <c r="DY54" s="2">
        <f>SUM($C53:DY53)+DY$15</f>
        <v>1076.8835646000002</v>
      </c>
      <c r="DZ54" s="2">
        <f>SUM($C53:DZ53)+DZ$15</f>
        <v>1099.5108416000003</v>
      </c>
      <c r="EA54" s="2">
        <f>SUM($C53:EA53)+EA$15</f>
        <v>1122.5669446000002</v>
      </c>
      <c r="EB54" s="2">
        <f>SUM($C53:EB53)+EB$15</f>
        <v>1145.9330946000002</v>
      </c>
      <c r="EC54" s="2">
        <f>SUM($C53:EC53)+EC$15</f>
        <v>1169.3673916</v>
      </c>
      <c r="ED54" s="2">
        <f>SUM($C53:ED53)+ED$15</f>
        <v>1192.6184276000001</v>
      </c>
      <c r="EE54" s="2">
        <f>SUM($C53:EE53)+EE$15</f>
        <v>1215.7801216000003</v>
      </c>
      <c r="EF54" s="2">
        <f>SUM($C53:EF53)+EF$15</f>
        <v>1239.5595236000001</v>
      </c>
      <c r="EG54" s="2">
        <f>SUM($C53:EG53)+EG$15</f>
        <v>1264.8012876000003</v>
      </c>
      <c r="EH54" s="2">
        <f>SUM($C53:EH53)+EH$15</f>
        <v>1290.2359316000002</v>
      </c>
      <c r="EI54" s="2">
        <f>SUM($C53:EI53)+EI$15</f>
        <v>1316.1338396000003</v>
      </c>
      <c r="EJ54" s="2">
        <f>SUM($C53:EJ53)+EJ$15</f>
        <v>1342.3585476000003</v>
      </c>
      <c r="EK54" s="2">
        <f>SUM($C53:EK53)+EK$15</f>
        <v>1369.1789406000003</v>
      </c>
      <c r="EL54" s="2">
        <f>SUM($C53:EL53)+EL$15</f>
        <v>1396.2228406000002</v>
      </c>
      <c r="EM54" s="2">
        <f>SUM($C53:EM53)+EM$15</f>
        <v>1423.5814206</v>
      </c>
      <c r="EN54" s="2">
        <f>SUM($C53:EN53)+EN$15</f>
        <v>1451.2029406000001</v>
      </c>
      <c r="EO54" s="2">
        <f>SUM($C53:EO53)+EO$15</f>
        <v>1478.4286266000001</v>
      </c>
      <c r="EP54" s="2">
        <f>SUM($C53:EP53)+EP$15</f>
        <v>1505.7887186</v>
      </c>
      <c r="EQ54" s="2">
        <f>SUM($C53:EQ53)+EQ$15</f>
        <v>1534.0050286000001</v>
      </c>
      <c r="ER54" s="2">
        <f>SUM($C53:ER53)+ER$15</f>
        <v>1562.5427225999999</v>
      </c>
      <c r="ES54" s="2">
        <f>SUM($C53:ES53)+ES$15</f>
        <v>1592.1107265999999</v>
      </c>
      <c r="ET54" s="2">
        <f>SUM($C53:ET53)+ET$15</f>
        <v>1623.2750365999996</v>
      </c>
      <c r="EU54" s="2">
        <f>SUM($C53:EU53)+EU$15</f>
        <v>1653.0154455999996</v>
      </c>
      <c r="EV54" s="2">
        <f>SUM($C53:EV53)+EV$15</f>
        <v>1683.0696635999998</v>
      </c>
      <c r="EW54" s="2">
        <f>SUM($C53:EW53)+EW$15</f>
        <v>1713.1522315999998</v>
      </c>
      <c r="EX54" s="2">
        <f>SUM($C53:EX53)+EX$15</f>
        <v>1743.0713205999998</v>
      </c>
      <c r="EY54" s="2">
        <f>SUM($C53:EY53)+EY$15</f>
        <v>1773.8957195999997</v>
      </c>
      <c r="EZ54" s="2">
        <f>SUM($C53:EZ53)+EZ$15</f>
        <v>1806.5358755999998</v>
      </c>
      <c r="FA54" s="2">
        <f>SUM($C53:FA53)+FA$15</f>
        <v>1839.6354055999998</v>
      </c>
      <c r="FB54" s="2">
        <f>SUM($C53:FB53)+FB$15</f>
        <v>1873.1688905999999</v>
      </c>
      <c r="FC54" s="2">
        <f>SUM($C53:FC53)+FC$15</f>
        <v>1908.0066205999997</v>
      </c>
      <c r="FD54" s="2">
        <f>SUM($C53:FD53)+FD$15</f>
        <v>1943.0001245999997</v>
      </c>
      <c r="FE54" s="2">
        <f>SUM($C53:FE53)+FE$15</f>
        <v>1978.7094585999996</v>
      </c>
      <c r="FF54" s="2">
        <f>SUM($C53:FF53)+FF$15</f>
        <v>2014.4123485999996</v>
      </c>
      <c r="FG54" s="2">
        <f>SUM($C53:FG53)+FG$15</f>
        <v>2051.8029985999997</v>
      </c>
      <c r="FH54" s="2">
        <f>SUM($C53:FH53)+FH$15</f>
        <v>2090.3386485999995</v>
      </c>
      <c r="FI54" s="2">
        <f>SUM($C53:FI53)+FI$15</f>
        <v>2129.5101685999998</v>
      </c>
      <c r="FJ54" s="2">
        <f>SUM($C53:FJ53)+FJ$15</f>
        <v>2168.4749285999997</v>
      </c>
      <c r="FK54" s="2">
        <f>SUM($C53:FK53)+FK$15</f>
        <v>2208.0228735999999</v>
      </c>
      <c r="FL54" s="2">
        <f>SUM($C53:FL53)+FL$15</f>
        <v>2247.9427935999997</v>
      </c>
      <c r="FM54" s="2">
        <f>SUM($C53:FM53)+FM$15</f>
        <v>2286.8111386</v>
      </c>
      <c r="FN54" s="2">
        <f>SUM($C53:FN53)+FN$15</f>
        <v>2326.1603535999998</v>
      </c>
      <c r="FO54" s="2">
        <f>SUM($C53:FO53)+FO$15</f>
        <v>2365.9364735999998</v>
      </c>
      <c r="FP54" s="2">
        <f>SUM($C53:FP53)+FP$15</f>
        <v>2406.2945585999996</v>
      </c>
      <c r="FQ54" s="2">
        <f>SUM($C53:FQ53)+FQ$15</f>
        <v>2444.7237915999999</v>
      </c>
      <c r="FR54" s="2">
        <f>SUM($C53:FR53)+FR$15</f>
        <v>2484.9391836</v>
      </c>
      <c r="FS54" s="2">
        <f>SUM($C53:FS53)+FS$15</f>
        <v>2525.3351536</v>
      </c>
      <c r="FT54" s="2">
        <f>SUM($C53:FT53)+FT$15</f>
        <v>2565.7711536000002</v>
      </c>
      <c r="FU54" s="2">
        <f>SUM($C53:FU53)+FU$15</f>
        <v>2606.6391535999996</v>
      </c>
      <c r="FV54" s="2">
        <f>SUM($C53:FV53)+FV$15</f>
        <v>2647.9391535999998</v>
      </c>
      <c r="FW54" s="2">
        <f>SUM($C53:FW53)+FW$15</f>
        <v>2689.6711535999998</v>
      </c>
      <c r="FX54" s="2">
        <f>SUM($C53:FX53)+FX$15</f>
        <v>2728.0403935999998</v>
      </c>
      <c r="FY54" s="2">
        <f>SUM($C53:FY53)+FY$15</f>
        <v>2762.9691136000001</v>
      </c>
      <c r="FZ54" s="2">
        <f>SUM($C53:FZ53)+FZ$15</f>
        <v>2794.3795535999998</v>
      </c>
      <c r="GA54" s="2">
        <f>SUM($C53:GA53)+GA$15</f>
        <v>2822.1939536</v>
      </c>
      <c r="GB54" s="2">
        <f>SUM($C53:GB53)+GB$15</f>
        <v>2846.3345536000002</v>
      </c>
      <c r="GC54" s="2">
        <f>SUM($C53:GC53)+GC$15</f>
        <v>2866.7235935999997</v>
      </c>
      <c r="GD54" s="2">
        <f>SUM($C53:GD53)+GD$15</f>
        <v>2883.2833135999999</v>
      </c>
      <c r="GE54" s="2">
        <f>SUM($C53:GE53)+GE$15</f>
        <v>2895.9359536000002</v>
      </c>
      <c r="GF54" s="2">
        <f>SUM($C53:GF53)+GF$15</f>
        <v>2904.6037535999999</v>
      </c>
      <c r="GG54" s="2">
        <f>SUM($C53:GG53)+GG$15</f>
        <v>2913.3536335999997</v>
      </c>
      <c r="GH54" s="2">
        <f>SUM($C53:GH53)+GH$15</f>
        <v>2922.1855936000002</v>
      </c>
      <c r="GI54" s="2">
        <f>SUM($C53:GI53)+GI$15</f>
        <v>2931.0996335999998</v>
      </c>
      <c r="GJ54" s="2">
        <f>SUM($C53:GJ53)+GJ$15</f>
        <v>2940.0957536000001</v>
      </c>
      <c r="GK54" s="2">
        <f>SUM($C53:GK53)+GK$15</f>
        <v>2949.1739536</v>
      </c>
      <c r="GL54" s="2">
        <f>SUM($C53:GL53)+GL$15</f>
        <v>2958.3342336000001</v>
      </c>
      <c r="GM54" s="2">
        <f>SUM($C53:GM53)+GM$15</f>
        <v>2967.5765935999998</v>
      </c>
      <c r="GN54" s="2">
        <f>SUM($C53:GN53)+GN$15</f>
        <v>2976.9010336000001</v>
      </c>
      <c r="GO54" s="2">
        <f>SUM($C53:GO53)+GO$15</f>
        <v>2986.3075535999997</v>
      </c>
      <c r="GP54" s="2">
        <f>SUM($C53:GP53)+GP$15</f>
        <v>2995.7961535999998</v>
      </c>
      <c r="GQ54" s="2">
        <f>SUM($C53:GQ53)+GQ$15</f>
        <v>3005.3668336000001</v>
      </c>
      <c r="GR54" s="2">
        <f>SUM($C53:GR53)+GR$15</f>
        <v>3015.0195936</v>
      </c>
      <c r="GS54" s="2">
        <f>SUM($C53:GS53)+GS$15</f>
        <v>3024.7544336000001</v>
      </c>
      <c r="GT54" s="2">
        <f>SUM($C53:GT53)+GT$15</f>
        <v>3034.5713535999998</v>
      </c>
      <c r="GU54" s="2">
        <f>SUM($C53:GU53)+GU$15</f>
        <v>3044.4703535999997</v>
      </c>
      <c r="GV54" s="2">
        <f>SUM($C53:GV53)+GV$15</f>
        <v>3054.4514335999997</v>
      </c>
      <c r="GW54" s="2">
        <f>SUM($C53:GW53)+GW$15</f>
        <v>3064.5145935999999</v>
      </c>
      <c r="GX54" s="2">
        <f>SUM($C53:GX53)+GX$15</f>
        <v>3074.6598335999997</v>
      </c>
      <c r="GY54" s="2">
        <f>SUM($C53:GY53)+GY$15</f>
        <v>3084.8871535999997</v>
      </c>
      <c r="GZ54" s="2">
        <f>SUM($C53:GZ53)+GZ$15</f>
        <v>3095.1965535999998</v>
      </c>
      <c r="HA54" s="2">
        <f>SUM($C53:HA53)+HA$15</f>
        <v>3105.5880336</v>
      </c>
      <c r="HB54" s="2">
        <f>SUM($C53:HB53)+HB$15</f>
        <v>3116.0615935999999</v>
      </c>
      <c r="HC54" s="2">
        <f>SUM($C53:HC53)+HC$15</f>
        <v>3126.6172336</v>
      </c>
      <c r="HD54" s="2">
        <f>SUM($C53:HD53)+HD$15</f>
        <v>3137.2549535999997</v>
      </c>
      <c r="HE54" s="2">
        <f>SUM($C53:HE53)+HE$15</f>
        <v>3147.9747535999995</v>
      </c>
      <c r="HF54" s="2">
        <f>SUM($C53:HF53)+HF$15</f>
        <v>3158.7766335999995</v>
      </c>
      <c r="HG54" s="2">
        <f>SUM($C53:HG53)+HG$15</f>
        <v>3169.6605935999996</v>
      </c>
      <c r="HH54" s="2">
        <f>SUM($C53:HH53)+HH$15</f>
        <v>3180.6266335999999</v>
      </c>
      <c r="HI54" s="2">
        <f>SUM($C53:HI53)+HI$15</f>
        <v>3191.6747535999998</v>
      </c>
      <c r="HJ54" s="2">
        <f>SUM($C53:HJ53)+HJ$15</f>
        <v>3202.8049535999999</v>
      </c>
      <c r="HK54" s="2">
        <f>SUM($C53:HK53)+HK$15</f>
        <v>3214.0172335999996</v>
      </c>
      <c r="HL54" s="2">
        <f>SUM($C53:HL53)+HL$15</f>
        <v>3225.3115935999999</v>
      </c>
      <c r="HM54" s="2">
        <f>SUM($C53:HM53)+HM$15</f>
        <v>3236.6880335999999</v>
      </c>
      <c r="HN54" s="2">
        <f>SUM($C53:HN53)+HN$15</f>
        <v>3248.1465535999996</v>
      </c>
      <c r="HO54" s="2">
        <f>SUM($C53:HO53)+HO$15</f>
        <v>3259.6871535999999</v>
      </c>
      <c r="HP54" s="2">
        <f>SUM($C53:HP53)+HP$15</f>
        <v>3271.3098335999998</v>
      </c>
      <c r="HQ54" s="2">
        <f>SUM($C53:HQ53)+HQ$15</f>
        <v>3283.0145935999999</v>
      </c>
      <c r="HR54" s="2">
        <f>SUM($C53:HR53)+HR$15</f>
        <v>3294.8014335999997</v>
      </c>
      <c r="HS54" s="2">
        <f>SUM($C53:HS53)+HS$15</f>
        <v>3306.6703535999995</v>
      </c>
      <c r="HT54" s="2">
        <f>SUM($C53:HT53)+HT$15</f>
        <v>3318.6213535999996</v>
      </c>
      <c r="HU54" s="2">
        <f>SUM($C53:HU53)+HU$15</f>
        <v>3330.6544335999997</v>
      </c>
      <c r="HV54" s="2">
        <f>SUM($C53:HV53)+HV$15</f>
        <v>3342.7695936</v>
      </c>
      <c r="HW54" s="2">
        <f>SUM($C53:HW53)+HW$15</f>
        <v>3354.9668335999995</v>
      </c>
      <c r="HX54" s="2">
        <f>SUM($C53:HX53)+HX$15</f>
        <v>3367.2461536000001</v>
      </c>
      <c r="HY54" s="2">
        <f>SUM($C53:HY53)+HY$15</f>
        <v>3379.6075535999998</v>
      </c>
      <c r="HZ54" s="2">
        <f>SUM($C53:HZ53)+HZ$15</f>
        <v>3392.0510335999998</v>
      </c>
      <c r="IA54" s="2">
        <f>SUM($C53:IA53)+IA$15</f>
        <v>3404.5765935999998</v>
      </c>
      <c r="IB54" s="2">
        <f>SUM($C53:IB53)+IB$15</f>
        <v>3417.1842336</v>
      </c>
      <c r="IC54" s="2">
        <f>SUM($C53:IC53)+IC$15</f>
        <v>3429.8739535999998</v>
      </c>
      <c r="ID54" s="2">
        <f>SUM($C53:ID53)+ID$15</f>
        <v>3442.6457535999998</v>
      </c>
      <c r="IE54" s="2">
        <f>SUM($C53:IE53)+IE$15</f>
        <v>3455.4996335999999</v>
      </c>
      <c r="IF54" s="2">
        <f>SUM($C53:IF53)+IF$15</f>
        <v>3468.4355936000002</v>
      </c>
      <c r="IG54" s="2">
        <f>SUM($C53:IG53)+IG$15</f>
        <v>3481.4536336000001</v>
      </c>
      <c r="IH54" s="2">
        <f>SUM($C53:IH53)+IH$15</f>
        <v>3494.5537536000002</v>
      </c>
      <c r="II54" s="2">
        <f>SUM($C53:II53)+II$15</f>
        <v>3507.7359535999999</v>
      </c>
      <c r="IJ54" s="2">
        <f>SUM($C53:IJ53)+IJ$15</f>
        <v>3521.0002335999998</v>
      </c>
      <c r="IK54" s="2">
        <f>SUM($C53:IK53)+IK$15</f>
        <v>3534.3465936000002</v>
      </c>
      <c r="IL54" s="2">
        <f>SUM($C53:IL53)+IL$15</f>
        <v>3547.7750335999999</v>
      </c>
      <c r="IM54" s="2">
        <f>SUM($C53:IM53)+IM$15</f>
        <v>3561.2855535999997</v>
      </c>
      <c r="IN54" s="2">
        <f>SUM($C53:IN53)+IN$15</f>
        <v>3574.8781535999997</v>
      </c>
      <c r="IO54" s="2">
        <f>SUM($C53:IO53)+IO$15</f>
        <v>3588.5528335999998</v>
      </c>
      <c r="IP54" s="2">
        <f>SUM($C53:IP53)+IP$15</f>
        <v>3602.3095936</v>
      </c>
      <c r="IQ54" s="2">
        <f>SUM($C53:IQ53)+IQ$15</f>
        <v>3616.1484335999999</v>
      </c>
      <c r="IR54" s="2">
        <f>SUM($C53:IR53)+IR$15</f>
        <v>3630.0693535999999</v>
      </c>
      <c r="IS54" s="2">
        <f>SUM($C53:IS53)+IS$15</f>
        <v>3644.0723535999996</v>
      </c>
    </row>
    <row r="55" spans="1:253" s="2" customFormat="1" ht="16.7" customHeight="1">
      <c r="A55" s="7"/>
      <c r="B55" s="11" t="s">
        <v>129</v>
      </c>
      <c r="FX55" s="2">
        <f t="shared" ref="FX55:GG55" si="139">FX54*FX$16</f>
        <v>15.818815026328958</v>
      </c>
      <c r="FY55" s="2">
        <f t="shared" si="139"/>
        <v>16.021352702120957</v>
      </c>
      <c r="FZ55" s="2">
        <f t="shared" si="139"/>
        <v>16.203489279504957</v>
      </c>
      <c r="GA55" s="2">
        <f t="shared" si="139"/>
        <v>16.364773859344957</v>
      </c>
      <c r="GB55" s="2">
        <f t="shared" si="139"/>
        <v>16.504755542504959</v>
      </c>
      <c r="GC55" s="2">
        <f t="shared" si="139"/>
        <v>16.622983429848958</v>
      </c>
      <c r="GD55" s="2">
        <f t="shared" si="139"/>
        <v>16.719006622240958</v>
      </c>
      <c r="GE55" s="2">
        <f t="shared" si="139"/>
        <v>16.792374220544957</v>
      </c>
      <c r="GF55" s="2">
        <f t="shared" si="139"/>
        <v>16.842635325624958</v>
      </c>
      <c r="GG55" s="2">
        <f t="shared" si="139"/>
        <v>16.893372379792957</v>
      </c>
      <c r="GH55" s="2">
        <f t="shared" ref="GH55:HM55" si="140">GH54*CCaLO</f>
        <v>31.41301113766858</v>
      </c>
      <c r="GI55" s="2">
        <f t="shared" si="140"/>
        <v>31.508835591260741</v>
      </c>
      <c r="GJ55" s="2">
        <f t="shared" si="140"/>
        <v>31.605542391258229</v>
      </c>
      <c r="GK55" s="2">
        <f t="shared" si="140"/>
        <v>31.703131537661029</v>
      </c>
      <c r="GL55" s="2">
        <f t="shared" si="140"/>
        <v>31.801603030469145</v>
      </c>
      <c r="GM55" s="2">
        <f t="shared" si="140"/>
        <v>31.900956869682574</v>
      </c>
      <c r="GN55" s="2">
        <f t="shared" si="140"/>
        <v>32.001193055301329</v>
      </c>
      <c r="GO55" s="2">
        <f t="shared" si="140"/>
        <v>32.102311587325389</v>
      </c>
      <c r="GP55" s="2">
        <f t="shared" si="140"/>
        <v>32.204312465754768</v>
      </c>
      <c r="GQ55" s="2">
        <f t="shared" si="140"/>
        <v>32.307195690589467</v>
      </c>
      <c r="GR55" s="2">
        <f t="shared" si="140"/>
        <v>32.410961261829485</v>
      </c>
      <c r="GS55" s="2">
        <f t="shared" si="140"/>
        <v>32.515609179474815</v>
      </c>
      <c r="GT55" s="2">
        <f t="shared" si="140"/>
        <v>32.621139443525458</v>
      </c>
      <c r="GU55" s="2">
        <f t="shared" si="140"/>
        <v>32.72755205398142</v>
      </c>
      <c r="GV55" s="2">
        <f t="shared" si="140"/>
        <v>32.834847010842694</v>
      </c>
      <c r="GW55" s="2">
        <f t="shared" si="140"/>
        <v>32.943024314109287</v>
      </c>
      <c r="GX55" s="2">
        <f t="shared" si="140"/>
        <v>33.0520839637812</v>
      </c>
      <c r="GY55" s="2">
        <f t="shared" si="140"/>
        <v>33.162025959858425</v>
      </c>
      <c r="GZ55" s="2">
        <f t="shared" si="140"/>
        <v>33.27285030234097</v>
      </c>
      <c r="HA55" s="2">
        <f t="shared" si="140"/>
        <v>33.384556991228834</v>
      </c>
      <c r="HB55" s="2">
        <f t="shared" si="140"/>
        <v>33.49714602652201</v>
      </c>
      <c r="HC55" s="2">
        <f t="shared" si="140"/>
        <v>33.610617408220499</v>
      </c>
      <c r="HD55" s="2">
        <f t="shared" si="140"/>
        <v>33.724971136324307</v>
      </c>
      <c r="HE55" s="2">
        <f t="shared" si="140"/>
        <v>33.840207210833427</v>
      </c>
      <c r="HF55" s="2">
        <f t="shared" si="140"/>
        <v>33.956325631747866</v>
      </c>
      <c r="HG55" s="2">
        <f t="shared" si="140"/>
        <v>34.073326399067625</v>
      </c>
      <c r="HH55" s="2">
        <f t="shared" si="140"/>
        <v>34.191209512792703</v>
      </c>
      <c r="HI55" s="2">
        <f t="shared" si="140"/>
        <v>34.309974972923094</v>
      </c>
      <c r="HJ55" s="2">
        <f t="shared" si="140"/>
        <v>34.429622779458796</v>
      </c>
      <c r="HK55" s="2">
        <f t="shared" si="140"/>
        <v>34.550152932399818</v>
      </c>
      <c r="HL55" s="2">
        <f t="shared" si="140"/>
        <v>34.67156543174616</v>
      </c>
      <c r="HM55" s="2">
        <f t="shared" si="140"/>
        <v>34.793860277497814</v>
      </c>
      <c r="HN55" s="2">
        <f t="shared" ref="HN55:IS55" si="141">HN54*CCaLO</f>
        <v>34.91703746965478</v>
      </c>
      <c r="HO55" s="2">
        <f t="shared" si="141"/>
        <v>35.041097008217072</v>
      </c>
      <c r="HP55" s="2">
        <f t="shared" si="141"/>
        <v>35.16603889318467</v>
      </c>
      <c r="HQ55" s="2">
        <f t="shared" si="141"/>
        <v>35.291863124557594</v>
      </c>
      <c r="HR55" s="2">
        <f t="shared" si="141"/>
        <v>35.418569702335823</v>
      </c>
      <c r="HS55" s="2">
        <f t="shared" si="141"/>
        <v>35.546158626519372</v>
      </c>
      <c r="HT55" s="2">
        <f t="shared" si="141"/>
        <v>35.67462989710824</v>
      </c>
      <c r="HU55" s="2">
        <f t="shared" si="141"/>
        <v>35.803983514102427</v>
      </c>
      <c r="HV55" s="2">
        <f t="shared" si="141"/>
        <v>35.934219477501934</v>
      </c>
      <c r="HW55" s="2">
        <f t="shared" si="141"/>
        <v>36.065337787306746</v>
      </c>
      <c r="HX55" s="2">
        <f t="shared" si="141"/>
        <v>36.197338443516884</v>
      </c>
      <c r="HY55" s="2">
        <f t="shared" si="141"/>
        <v>36.330221446132327</v>
      </c>
      <c r="HZ55" s="2">
        <f t="shared" si="141"/>
        <v>36.46398679515309</v>
      </c>
      <c r="IA55" s="2">
        <f t="shared" si="141"/>
        <v>36.598634490579173</v>
      </c>
      <c r="IB55" s="2">
        <f t="shared" si="141"/>
        <v>36.734164532410574</v>
      </c>
      <c r="IC55" s="2">
        <f t="shared" si="141"/>
        <v>36.870576920647288</v>
      </c>
      <c r="ID55" s="2">
        <f t="shared" si="141"/>
        <v>37.007871655289314</v>
      </c>
      <c r="IE55" s="2">
        <f t="shared" si="141"/>
        <v>37.146048736336667</v>
      </c>
      <c r="IF55" s="2">
        <f t="shared" si="141"/>
        <v>37.285108163789332</v>
      </c>
      <c r="IG55" s="2">
        <f t="shared" si="141"/>
        <v>37.425049937647309</v>
      </c>
      <c r="IH55" s="2">
        <f t="shared" si="141"/>
        <v>37.565874057910605</v>
      </c>
      <c r="II55" s="2">
        <f t="shared" si="141"/>
        <v>37.707580524579214</v>
      </c>
      <c r="IJ55" s="2">
        <f t="shared" si="141"/>
        <v>37.850169337653142</v>
      </c>
      <c r="IK55" s="2">
        <f t="shared" si="141"/>
        <v>37.99364049713239</v>
      </c>
      <c r="IL55" s="2">
        <f t="shared" si="141"/>
        <v>38.137994003016942</v>
      </c>
      <c r="IM55" s="2">
        <f t="shared" si="141"/>
        <v>38.283229855306821</v>
      </c>
      <c r="IN55" s="2">
        <f t="shared" si="141"/>
        <v>38.429348054002013</v>
      </c>
      <c r="IO55" s="2">
        <f t="shared" si="141"/>
        <v>38.576348599102516</v>
      </c>
      <c r="IP55" s="2">
        <f t="shared" si="141"/>
        <v>38.724231490608346</v>
      </c>
      <c r="IQ55" s="2">
        <f t="shared" si="141"/>
        <v>38.872996728519489</v>
      </c>
      <c r="IR55" s="2">
        <f t="shared" si="141"/>
        <v>39.022644312835943</v>
      </c>
      <c r="IS55" s="2">
        <f t="shared" si="141"/>
        <v>39.173174243557717</v>
      </c>
    </row>
    <row r="56" spans="1:253" s="2" customFormat="1" ht="16.7" customHeight="1">
      <c r="A56" s="7"/>
      <c r="B56" s="10" t="s">
        <v>130</v>
      </c>
      <c r="C56" s="2">
        <f>C$14+C54-SUM($C55:C55)</f>
        <v>4.2168645700000003</v>
      </c>
      <c r="D56" s="2">
        <f>D$14+D54-SUM($C55:D55)</f>
        <v>8.5318010199999996</v>
      </c>
      <c r="E56" s="2">
        <f>E$14+E54-SUM($C55:E55)</f>
        <v>12.91285738</v>
      </c>
      <c r="F56" s="2">
        <f>F$14+F54-SUM($C55:F55)</f>
        <v>17.372545159999998</v>
      </c>
      <c r="G56" s="2">
        <f>G$14+G54-SUM($C55:G55)</f>
        <v>21.920273519999999</v>
      </c>
      <c r="H56" s="2">
        <f>H$14+H54-SUM($C55:H55)</f>
        <v>26.491907060000003</v>
      </c>
      <c r="I56" s="2">
        <f>I$14+I54-SUM($C55:I55)</f>
        <v>31.106389280000002</v>
      </c>
      <c r="J56" s="2">
        <f>J$14+J54-SUM($C55:J55)</f>
        <v>35.771041240000002</v>
      </c>
      <c r="K56" s="2">
        <f>K$14+K54-SUM($C55:K55)</f>
        <v>40.467213639999997</v>
      </c>
      <c r="L56" s="2">
        <f>L$14+L54-SUM($C55:L55)</f>
        <v>45.239687889999999</v>
      </c>
      <c r="M56" s="2">
        <f>M$14+M54-SUM($C55:M55)</f>
        <v>49.89895181</v>
      </c>
      <c r="N56" s="2">
        <f>N$14+N54-SUM($C55:N55)</f>
        <v>54.480823129999997</v>
      </c>
      <c r="O56" s="2">
        <f>O$14+O54-SUM($C55:O55)</f>
        <v>59.051208950000003</v>
      </c>
      <c r="P56" s="2">
        <f>P$14+P54-SUM($C55:P55)</f>
        <v>63.6435867</v>
      </c>
      <c r="Q56" s="2">
        <f>Q$14+Q54-SUM($C55:Q55)</f>
        <v>68.249460749999997</v>
      </c>
      <c r="R56" s="2">
        <f>R$14+R54-SUM($C55:R55)</f>
        <v>72.843912740000007</v>
      </c>
      <c r="S56" s="2">
        <f>S$14+S54-SUM($C55:S55)</f>
        <v>77.480879259999995</v>
      </c>
      <c r="T56" s="2">
        <f>T$14+T54-SUM($C55:T55)</f>
        <v>82.169512620000006</v>
      </c>
      <c r="U56" s="2">
        <f>U$14+U54-SUM($C55:U55)</f>
        <v>86.851102560000001</v>
      </c>
      <c r="V56" s="2">
        <f>V$14+V54-SUM($C55:V55)</f>
        <v>91.557975839999997</v>
      </c>
      <c r="W56" s="2">
        <f>W$14+W54-SUM($C55:W55)</f>
        <v>96.510249079999994</v>
      </c>
      <c r="X56" s="2">
        <f>X$14+X54-SUM($C55:X55)</f>
        <v>101.61323075999999</v>
      </c>
      <c r="Y56" s="2">
        <f>Y$14+Y54-SUM($C55:Y55)</f>
        <v>106.85066051999999</v>
      </c>
      <c r="Z56" s="2">
        <f>Z$14+Z54-SUM($C55:Z55)</f>
        <v>112.21727588</v>
      </c>
      <c r="AA56" s="2">
        <f>AA$14+AA54-SUM($C55:AA55)</f>
        <v>117.61432360000001</v>
      </c>
      <c r="AB56" s="2">
        <f>AB$14+AB54-SUM($C55:AB55)</f>
        <v>123.11359135000001</v>
      </c>
      <c r="AC56" s="2">
        <f>AC$14+AC54-SUM($C55:AC55)</f>
        <v>128.67439524</v>
      </c>
      <c r="AD56" s="2">
        <f>AD$14+AD54-SUM($C55:AD55)</f>
        <v>134.32899682000001</v>
      </c>
      <c r="AE56" s="2">
        <f>AE$14+AE54-SUM($C55:AE55)</f>
        <v>140.06680674</v>
      </c>
      <c r="AF56" s="2">
        <f>AF$14+AF54-SUM($C55:AF55)</f>
        <v>145.90840156000002</v>
      </c>
      <c r="AG56" s="2">
        <f>AG$14+AG54-SUM($C55:AG55)</f>
        <v>151.91763441000001</v>
      </c>
      <c r="AH56" s="2">
        <f>AH$14+AH54-SUM($C55:AH55)</f>
        <v>157.94183067000003</v>
      </c>
      <c r="AI56" s="2">
        <f>AI$14+AI54-SUM($C55:AI55)</f>
        <v>164.10246866000003</v>
      </c>
      <c r="AJ56" s="2">
        <f>AJ$14+AJ54-SUM($C55:AJ55)</f>
        <v>170.41479902000003</v>
      </c>
      <c r="AK56" s="2">
        <f>AK$14+AK54-SUM($C55:AK55)</f>
        <v>176.75919902000004</v>
      </c>
      <c r="AL56" s="2">
        <f>AL$14+AL54-SUM($C55:AL55)</f>
        <v>183.11865686000004</v>
      </c>
      <c r="AM56" s="2">
        <f>AM$14+AM54-SUM($C55:AM55)</f>
        <v>189.55660329000006</v>
      </c>
      <c r="AN56" s="2">
        <f>AN$14+AN54-SUM($C55:AN55)</f>
        <v>196.12366714000004</v>
      </c>
      <c r="AO56" s="2">
        <f>AO$14+AO54-SUM($C55:AO55)</f>
        <v>202.84234772000005</v>
      </c>
      <c r="AP56" s="2">
        <f>AP$14+AP54-SUM($C55:AP55)</f>
        <v>209.56750844000004</v>
      </c>
      <c r="AQ56" s="2">
        <f>AQ$14+AQ54-SUM($C55:AQ55)</f>
        <v>216.69839722000003</v>
      </c>
      <c r="AR56" s="2">
        <f>AR$14+AR54-SUM($C55:AR55)</f>
        <v>224.01966809000004</v>
      </c>
      <c r="AS56" s="2">
        <f>AS$14+AS54-SUM($C55:AS55)</f>
        <v>231.41025261000004</v>
      </c>
      <c r="AT56" s="2">
        <f>AT$14+AT54-SUM($C55:AT55)</f>
        <v>238.87184753000003</v>
      </c>
      <c r="AU56" s="2">
        <f>AU$14+AU54-SUM($C55:AU55)</f>
        <v>246.44047379000006</v>
      </c>
      <c r="AV56" s="2">
        <f>AV$14+AV54-SUM($C55:AV55)</f>
        <v>254.15990999000005</v>
      </c>
      <c r="AW56" s="2">
        <f>AW$14+AW54-SUM($C55:AW55)</f>
        <v>261.99032557000004</v>
      </c>
      <c r="AX56" s="2">
        <f>AX$14+AX54-SUM($C55:AX55)</f>
        <v>269.93223050000006</v>
      </c>
      <c r="AY56" s="2">
        <f>AY$14+AY54-SUM($C55:AY55)</f>
        <v>278.01841950000005</v>
      </c>
      <c r="AZ56" s="2">
        <f>AZ$14+AZ54-SUM($C55:AZ55)</f>
        <v>286.35551160000006</v>
      </c>
      <c r="BA56" s="2">
        <f>BA$14+BA54-SUM($C55:BA55)</f>
        <v>294.89952396000001</v>
      </c>
      <c r="BB56" s="2">
        <f>BB$14+BB54-SUM($C55:BB55)</f>
        <v>303.57277731000005</v>
      </c>
      <c r="BC56" s="2">
        <f>BC$14+BC54-SUM($C55:BC55)</f>
        <v>312.38594549000004</v>
      </c>
      <c r="BD56" s="2">
        <f>BD$14+BD54-SUM($C55:BD55)</f>
        <v>321.43368109000005</v>
      </c>
      <c r="BE56" s="2">
        <f>BE$14+BE54-SUM($C55:BE55)</f>
        <v>330.61401419000003</v>
      </c>
      <c r="BF56" s="2">
        <f>BF$14+BF54-SUM($C55:BF55)</f>
        <v>339.98683839000006</v>
      </c>
      <c r="BG56" s="2">
        <f>BG$14+BG54-SUM($C55:BG55)</f>
        <v>349.53031292000009</v>
      </c>
      <c r="BH56" s="2">
        <f>BH$14+BH54-SUM($C55:BH55)</f>
        <v>359.52510304000009</v>
      </c>
      <c r="BI56" s="2">
        <f>BI$14+BI54-SUM($C55:BI55)</f>
        <v>369.45052320000008</v>
      </c>
      <c r="BJ56" s="2">
        <f>BJ$14+BJ54-SUM($C55:BJ55)</f>
        <v>379.56399714000008</v>
      </c>
      <c r="BK56" s="2">
        <f>BK$14+BK54-SUM($C55:BK55)</f>
        <v>389.74989834000007</v>
      </c>
      <c r="BL56" s="2">
        <f>BL$14+BL54-SUM($C55:BL55)</f>
        <v>399.97383112000011</v>
      </c>
      <c r="BM56" s="2">
        <f>BM$14+BM54-SUM($C55:BM55)</f>
        <v>410.32570852000003</v>
      </c>
      <c r="BN56" s="2">
        <f>BN$14+BN54-SUM($C55:BN55)</f>
        <v>420.98610809000007</v>
      </c>
      <c r="BO56" s="2">
        <f>BO$14+BO54-SUM($C55:BO55)</f>
        <v>431.29914439000004</v>
      </c>
      <c r="BP56" s="2">
        <f>BP$14+BP54-SUM($C55:BP55)</f>
        <v>441.53760497000002</v>
      </c>
      <c r="BQ56" s="2">
        <f>BQ$14+BQ54-SUM($C55:BQ55)</f>
        <v>452.03089842000009</v>
      </c>
      <c r="BR56" s="2">
        <f>BR$14+BR54-SUM($C55:BR55)</f>
        <v>462.7046289700001</v>
      </c>
      <c r="BS56" s="2">
        <f>BS$14+BS54-SUM($C55:BS55)</f>
        <v>473.35761343000007</v>
      </c>
      <c r="BT56" s="2">
        <f>BT$14+BT54-SUM($C55:BT55)</f>
        <v>483.4794880500001</v>
      </c>
      <c r="BU56" s="2">
        <f>BU$14+BU54-SUM($C55:BU55)</f>
        <v>494.36062550000008</v>
      </c>
      <c r="BV56" s="2">
        <f>BV$14+BV54-SUM($C55:BV55)</f>
        <v>504.89575630000007</v>
      </c>
      <c r="BW56" s="2">
        <f>BW$14+BW54-SUM($C55:BW55)</f>
        <v>515.69886534000011</v>
      </c>
      <c r="BX56" s="2">
        <f>BX$14+BX54-SUM($C55:BX55)</f>
        <v>527.01806052000006</v>
      </c>
      <c r="BY56" s="2">
        <f>BY$14+BY54-SUM($C55:BY55)</f>
        <v>538.40138317000014</v>
      </c>
      <c r="BZ56" s="2">
        <f>BZ$14+BZ54-SUM($C55:BZ55)</f>
        <v>549.92152954000017</v>
      </c>
      <c r="CA56" s="2">
        <f>CA$14+CA54-SUM($C55:CA55)</f>
        <v>561.37269767000009</v>
      </c>
      <c r="CB56" s="2">
        <f>CB$14+CB54-SUM($C55:CB55)</f>
        <v>573.24522840000009</v>
      </c>
      <c r="CC56" s="2">
        <f>CC$14+CC54-SUM($C55:CC55)</f>
        <v>585.13044190000016</v>
      </c>
      <c r="CD56" s="2">
        <f>CD$14+CD54-SUM($C55:CD55)</f>
        <v>597.38500357000021</v>
      </c>
      <c r="CE56" s="2">
        <f>CE$14+CE54-SUM($C55:CE55)</f>
        <v>609.3872273500001</v>
      </c>
      <c r="CF56" s="2">
        <f>CF$14+CF54-SUM($C55:CF55)</f>
        <v>621.02963739000018</v>
      </c>
      <c r="CG56" s="2">
        <f>CG$14+CG54-SUM($C55:CG55)</f>
        <v>632.38020853000012</v>
      </c>
      <c r="CH56" s="2">
        <f>CH$14+CH54-SUM($C55:CH55)</f>
        <v>643.96679359000018</v>
      </c>
      <c r="CI56" s="2">
        <f>CI$14+CI54-SUM($C55:CI55)</f>
        <v>655.96428744000013</v>
      </c>
      <c r="CJ56" s="2">
        <f>CJ$14+CJ54-SUM($C55:CJ55)</f>
        <v>668.19883288000005</v>
      </c>
      <c r="CK56" s="2">
        <f>CK$14+CK54-SUM($C55:CK55)</f>
        <v>680.91127902000017</v>
      </c>
      <c r="CL56" s="2">
        <f>CL$14+CL54-SUM($C55:CL55)</f>
        <v>693.96541480000008</v>
      </c>
      <c r="CM56" s="2">
        <f>CM$14+CM54-SUM($C55:CM55)</f>
        <v>706.79108904999998</v>
      </c>
      <c r="CN56" s="2">
        <f>CN$14+CN54-SUM($C55:CN55)</f>
        <v>719.92656461000001</v>
      </c>
      <c r="CO56" s="2">
        <f>CO$14+CO54-SUM($C55:CO55)</f>
        <v>733.67800755000007</v>
      </c>
      <c r="CP56" s="2">
        <f>CP$14+CP54-SUM($C55:CP55)</f>
        <v>747.78138747000003</v>
      </c>
      <c r="CQ56" s="2">
        <f>CQ$14+CQ54-SUM($C55:CQ55)</f>
        <v>761.98352431000012</v>
      </c>
      <c r="CR56" s="2">
        <f>CR$14+CR54-SUM($C55:CR55)</f>
        <v>776.37412411000003</v>
      </c>
      <c r="CS56" s="2">
        <f>CS$14+CS54-SUM($C55:CS55)</f>
        <v>790.9528620100001</v>
      </c>
      <c r="CT56" s="2">
        <f>CT$14+CT54-SUM($C55:CT55)</f>
        <v>804.67582917000016</v>
      </c>
      <c r="CU56" s="2">
        <f>CU$14+CU54-SUM($C55:CU55)</f>
        <v>818.94457397000008</v>
      </c>
      <c r="CV56" s="2">
        <f>CV$14+CV54-SUM($C55:CV55)</f>
        <v>833.8515543100001</v>
      </c>
      <c r="CW56" s="2">
        <f>CW$14+CW54-SUM($C55:CW55)</f>
        <v>849.07829031000006</v>
      </c>
      <c r="CX56" s="2">
        <f>CX$14+CX54-SUM($C55:CX55)</f>
        <v>864.10435497000003</v>
      </c>
      <c r="CY56" s="2">
        <f>CY$14+CY54-SUM($C55:CY55)</f>
        <v>880.62291357000015</v>
      </c>
      <c r="CZ56" s="2">
        <f>CZ$14+CZ54-SUM($C55:CZ55)</f>
        <v>897.80590997000013</v>
      </c>
      <c r="DA56" s="2">
        <f>DA$14+DA54-SUM($C55:DA55)</f>
        <v>915.31885423000006</v>
      </c>
      <c r="DB56" s="2">
        <f>DB$14+DB54-SUM($C55:DB55)</f>
        <v>933.24069413000018</v>
      </c>
      <c r="DC56" s="2">
        <f>DC$14+DC54-SUM($C55:DC55)</f>
        <v>951.58825403000014</v>
      </c>
      <c r="DD56" s="2">
        <f>DD$14+DD54-SUM($C55:DD55)</f>
        <v>971.01303303000009</v>
      </c>
      <c r="DE56" s="2">
        <f>DE$14+DE54-SUM($C55:DE55)</f>
        <v>991.27219603000003</v>
      </c>
      <c r="DF56" s="2">
        <f>DF$14+DF54-SUM($C55:DF55)</f>
        <v>1012.1158429300001</v>
      </c>
      <c r="DG56" s="2">
        <f>DG$14+DG54-SUM($C55:DG55)</f>
        <v>1033.54643893</v>
      </c>
      <c r="DH56" s="2">
        <f>DH$14+DH54-SUM($C55:DH55)</f>
        <v>1056.0420034300002</v>
      </c>
      <c r="DI56" s="2">
        <f>DI$14+DI54-SUM($C55:DI55)</f>
        <v>1078.2832607300002</v>
      </c>
      <c r="DJ56" s="2">
        <f>DJ$14+DJ54-SUM($C55:DJ55)</f>
        <v>1100.3724289300003</v>
      </c>
      <c r="DK56" s="2">
        <f>DK$14+DK54-SUM($C55:DK55)</f>
        <v>1122.4465788300004</v>
      </c>
      <c r="DL56" s="2">
        <f>DL$14+DL54-SUM($C55:DL55)</f>
        <v>1145.0145219300002</v>
      </c>
      <c r="DM56" s="2">
        <f>DM$14+DM54-SUM($C55:DM55)</f>
        <v>1168.1386946300001</v>
      </c>
      <c r="DN56" s="2">
        <f>DN$14+DN54-SUM($C55:DN55)</f>
        <v>1191.4229767300003</v>
      </c>
      <c r="DO56" s="2">
        <f>DO$14+DO54-SUM($C55:DO55)</f>
        <v>1215.3424676300001</v>
      </c>
      <c r="DP56" s="2">
        <f>DP$14+DP54-SUM($C55:DP55)</f>
        <v>1239.8890568300001</v>
      </c>
      <c r="DQ56" s="2">
        <f>DQ$14+DQ54-SUM($C55:DQ55)</f>
        <v>1265.30334743</v>
      </c>
      <c r="DR56" s="2">
        <f>DR$14+DR54-SUM($C55:DR55)</f>
        <v>1291.4715955300001</v>
      </c>
      <c r="DS56" s="2">
        <f>DS$14+DS54-SUM($C55:DS55)</f>
        <v>1319.1496892300001</v>
      </c>
      <c r="DT56" s="2">
        <f>DT$14+DT54-SUM($C55:DT55)</f>
        <v>1347.1228342300001</v>
      </c>
      <c r="DU56" s="2">
        <f>DU$14+DU54-SUM($C55:DU55)</f>
        <v>1375.98334643</v>
      </c>
      <c r="DV56" s="2">
        <f>DV$14+DV54-SUM($C55:DV55)</f>
        <v>1405.7651257300001</v>
      </c>
      <c r="DW56" s="2">
        <f>DW$14+DW54-SUM($C55:DW55)</f>
        <v>1435.4262235300002</v>
      </c>
      <c r="DX56" s="2">
        <f>DX$14+DX54-SUM($C55:DX55)</f>
        <v>1465.3800746300003</v>
      </c>
      <c r="DY56" s="2">
        <f>DY$14+DY54-SUM($C55:DY55)</f>
        <v>1496.4099561300002</v>
      </c>
      <c r="DZ56" s="2">
        <f>DZ$14+DZ54-SUM($C55:DZ55)</f>
        <v>1528.0772672300004</v>
      </c>
      <c r="EA56" s="2">
        <f>EA$14+EA54-SUM($C55:EA55)</f>
        <v>1560.2574060300003</v>
      </c>
      <c r="EB56" s="2">
        <f>EB$14+EB54-SUM($C55:EB55)</f>
        <v>1592.9842081300003</v>
      </c>
      <c r="EC56" s="2">
        <f>EC$14+EC54-SUM($C55:EC55)</f>
        <v>1625.75668933</v>
      </c>
      <c r="ED56" s="2">
        <f>ED$14+ED54-SUM($C55:ED55)</f>
        <v>1658.1382891300002</v>
      </c>
      <c r="EE56" s="2">
        <f>EE$14+EE54-SUM($C55:EE55)</f>
        <v>1690.5612432300004</v>
      </c>
      <c r="EF56" s="2">
        <f>EF$14+EF54-SUM($C55:EF55)</f>
        <v>1723.65644023</v>
      </c>
      <c r="EG56" s="2">
        <f>EG$14+EG54-SUM($C55:EG55)</f>
        <v>1758.3349382300003</v>
      </c>
      <c r="EH56" s="2">
        <f>EH$14+EH54-SUM($C55:EH55)</f>
        <v>1793.3183306300002</v>
      </c>
      <c r="EI56" s="2">
        <f>EI$14+EI54-SUM($C55:EI55)</f>
        <v>1828.8738422300003</v>
      </c>
      <c r="EJ56" s="2">
        <f>EJ$14+EJ54-SUM($C55:EJ55)</f>
        <v>1864.8856341300002</v>
      </c>
      <c r="EK56" s="2">
        <f>EK$14+EK54-SUM($C55:EK55)</f>
        <v>1901.6173933300001</v>
      </c>
      <c r="EL56" s="2">
        <f>EL$14+EL54-SUM($C55:EL55)</f>
        <v>1938.7707777300002</v>
      </c>
      <c r="EM56" s="2">
        <f>EM$14+EM54-SUM($C55:EM55)</f>
        <v>1976.2872347299999</v>
      </c>
      <c r="EN56" s="2">
        <f>EN$14+EN54-SUM($C55:EN55)</f>
        <v>2014.0190305300002</v>
      </c>
      <c r="EO56" s="2">
        <f>EO$14+EO54-SUM($C55:EO55)</f>
        <v>2051.36280833</v>
      </c>
      <c r="EP56" s="2">
        <f>EP$14+EP54-SUM($C55:EP55)</f>
        <v>2088.84562633</v>
      </c>
      <c r="EQ56" s="2">
        <f>EQ$14+EQ54-SUM($C55:EQ55)</f>
        <v>2127.2951669300001</v>
      </c>
      <c r="ER56" s="2">
        <f>ER$14+ER54-SUM($C55:ER55)</f>
        <v>2166.2505609300001</v>
      </c>
      <c r="ES56" s="2">
        <f>ES$14+ES54-SUM($C55:ES55)</f>
        <v>2206.37167103</v>
      </c>
      <c r="ET56" s="2">
        <f>ET$14+ET54-SUM($C55:ET55)</f>
        <v>2248.0717437299995</v>
      </c>
      <c r="EU56" s="2">
        <f>EU$14+EU54-SUM($C55:EU55)</f>
        <v>2288.2996397299994</v>
      </c>
      <c r="EV56" s="2">
        <f>EV$14+EV54-SUM($C55:EV55)</f>
        <v>2328.8983546299996</v>
      </c>
      <c r="EW56" s="2">
        <f>EW$14+EW54-SUM($C55:EW55)</f>
        <v>2369.6676953299998</v>
      </c>
      <c r="EX56" s="2">
        <f>EX$14+EX54-SUM($C55:EX55)</f>
        <v>2410.2811815300001</v>
      </c>
      <c r="EY56" s="2">
        <f>EY$14+EY54-SUM($C55:EY55)</f>
        <v>2451.8277287299998</v>
      </c>
      <c r="EZ56" s="2">
        <f>EZ$14+EZ54-SUM($C55:EZ55)</f>
        <v>2495.4347386299996</v>
      </c>
      <c r="FA56" s="2">
        <f>FA$14+FA54-SUM($C55:FA55)</f>
        <v>2539.76954763</v>
      </c>
      <c r="FB56" s="2">
        <f>FB$14+FB54-SUM($C55:FB55)</f>
        <v>2584.7175932300001</v>
      </c>
      <c r="FC56" s="2">
        <f>FC$14+FC54-SUM($C55:FC55)</f>
        <v>2631.1865352300001</v>
      </c>
      <c r="FD56" s="2">
        <f>FD$14+FD54-SUM($C55:FD55)</f>
        <v>2677.9681522299998</v>
      </c>
      <c r="FE56" s="2">
        <f>FE$14+FE54-SUM($C55:FE55)</f>
        <v>2725.5474421299996</v>
      </c>
      <c r="FF56" s="2">
        <f>FF$14+FF54-SUM($C55:FF55)</f>
        <v>2773.0395723299998</v>
      </c>
      <c r="FG56" s="2">
        <f>FG$14+FG54-SUM($C55:FG55)</f>
        <v>2822.4631396299997</v>
      </c>
      <c r="FH56" s="2">
        <f>FH$14+FH54-SUM($C55:FH55)</f>
        <v>2873.4044666299997</v>
      </c>
      <c r="FI56" s="2">
        <f>FI$14+FI54-SUM($C55:FI55)</f>
        <v>2925.1097892299999</v>
      </c>
      <c r="FJ56" s="2">
        <f>FJ$14+FJ54-SUM($C55:FJ55)</f>
        <v>2976.5699376299999</v>
      </c>
      <c r="FK56" s="2">
        <f>FK$14+FK54-SUM($C55:FK55)</f>
        <v>3028.73359613</v>
      </c>
      <c r="FL56" s="2">
        <f>FL$14+FL54-SUM($C55:FL55)</f>
        <v>3081.2927511299999</v>
      </c>
      <c r="FM56" s="2">
        <f>FM$14+FM54-SUM($C55:FM55)</f>
        <v>3132.8431291300003</v>
      </c>
      <c r="FN56" s="2">
        <f>FN$14+FN54-SUM($C55:FN55)</f>
        <v>3185.09256353</v>
      </c>
      <c r="FO56" s="2">
        <f>FO$14+FO54-SUM($C55:FO55)</f>
        <v>3237.91257623</v>
      </c>
      <c r="FP56" s="2">
        <f>FP$14+FP54-SUM($C55:FP55)</f>
        <v>3291.3676305299996</v>
      </c>
      <c r="FQ56" s="2">
        <f>FQ$14+FQ54-SUM($C55:FQ55)</f>
        <v>3342.8258719300002</v>
      </c>
      <c r="FR56" s="2">
        <f>FR$14+FR54-SUM($C55:FR55)</f>
        <v>3396.2724121300002</v>
      </c>
      <c r="FS56" s="2">
        <f>FS$14+FS54-SUM($C55:FS55)</f>
        <v>3450.1235749300004</v>
      </c>
      <c r="FT56" s="2">
        <f>FT$14+FT54-SUM($C55:FT55)</f>
        <v>3504.0597749300005</v>
      </c>
      <c r="FU56" s="2">
        <f>FU$14+FU54-SUM($C55:FU55)</f>
        <v>3558.5453749299995</v>
      </c>
      <c r="FV56" s="2">
        <f>FV$14+FV54-SUM($C55:FV55)</f>
        <v>3613.5803749299998</v>
      </c>
      <c r="FW56" s="2">
        <f>FW$14+FW54-SUM($C55:FW55)</f>
        <v>3669.16477493</v>
      </c>
      <c r="FX56" s="2">
        <f>FX$14+FX54-SUM($C55:FX55)</f>
        <v>3705.6849999036708</v>
      </c>
      <c r="FY56" s="2">
        <f>FY$14+FY54-SUM($C55:FY55)</f>
        <v>3738.6795672015501</v>
      </c>
      <c r="FZ56" s="2">
        <f>FZ$14+FZ54-SUM($C55:FZ55)</f>
        <v>3768.0911179220448</v>
      </c>
      <c r="GA56" s="2">
        <f>GA$14+GA54-SUM($C55:GA55)</f>
        <v>3793.8627440627001</v>
      </c>
      <c r="GB56" s="2">
        <f>GB$14+GB54-SUM($C55:GB55)</f>
        <v>3815.9379885201956</v>
      </c>
      <c r="GC56" s="2">
        <f>GC$14+GC54-SUM($C55:GC55)</f>
        <v>3834.2608450903463</v>
      </c>
      <c r="GD56" s="2">
        <f>GD$14+GD54-SUM($C55:GD55)</f>
        <v>3848.7757584681053</v>
      </c>
      <c r="GE56" s="2">
        <f>GE$14+GE54-SUM($C55:GE55)</f>
        <v>3859.4276242475607</v>
      </c>
      <c r="GF56" s="2">
        <f>GF$14+GF54-SUM($C55:GF55)</f>
        <v>3866.1617889219356</v>
      </c>
      <c r="GG56" s="2">
        <f>GG$14+GG54-SUM($C55:GG55)</f>
        <v>3873.044696542142</v>
      </c>
      <c r="GH56" s="2">
        <f>GH$14+GH54-SUM($C55:GH55)</f>
        <v>3865.6074454044742</v>
      </c>
      <c r="GI56" s="2">
        <f>GI$14+GI54-SUM($C55:GI55)</f>
        <v>3858.273849813213</v>
      </c>
      <c r="GJ56" s="2">
        <f>GJ$14+GJ54-SUM($C55:GJ55)</f>
        <v>3851.0430274219548</v>
      </c>
      <c r="GK56" s="2">
        <f>GK$14+GK54-SUM($C55:GK55)</f>
        <v>3843.9140958842936</v>
      </c>
      <c r="GL56" s="2">
        <f>GL$14+GL54-SUM($C55:GL55)</f>
        <v>3836.886172853825</v>
      </c>
      <c r="GM56" s="2">
        <f>GM$14+GM54-SUM($C55:GM55)</f>
        <v>3829.9583759841416</v>
      </c>
      <c r="GN56" s="2">
        <f>GN$14+GN54-SUM($C55:GN55)</f>
        <v>3823.1298229288413</v>
      </c>
      <c r="GO56" s="2">
        <f>GO$14+GO54-SUM($C55:GO55)</f>
        <v>3816.3996313415146</v>
      </c>
      <c r="GP56" s="2">
        <f>GP$14+GP54-SUM($C55:GP55)</f>
        <v>3809.7669188757604</v>
      </c>
      <c r="GQ56" s="2">
        <f>GQ$14+GQ54-SUM($C55:GQ55)</f>
        <v>3803.2308031851712</v>
      </c>
      <c r="GR56" s="2">
        <f>GR$14+GR54-SUM($C55:GR55)</f>
        <v>3796.7904019233424</v>
      </c>
      <c r="GS56" s="2">
        <f>GS$14+GS54-SUM($C55:GS55)</f>
        <v>3790.4448327438668</v>
      </c>
      <c r="GT56" s="2">
        <f>GT$14+GT54-SUM($C55:GT55)</f>
        <v>3784.1932133003415</v>
      </c>
      <c r="GU56" s="2">
        <f>GU$14+GU54-SUM($C55:GU55)</f>
        <v>3778.0346612463595</v>
      </c>
      <c r="GV56" s="2">
        <f>GV$14+GV54-SUM($C55:GV55)</f>
        <v>3771.9682942355175</v>
      </c>
      <c r="GW56" s="2">
        <f>GW$14+GW54-SUM($C55:GW55)</f>
        <v>3765.9932299214079</v>
      </c>
      <c r="GX56" s="2">
        <f>GX$14+GX54-SUM($C55:GX55)</f>
        <v>3760.108585957626</v>
      </c>
      <c r="GY56" s="2">
        <f>GY$14+GY54-SUM($C55:GY55)</f>
        <v>3754.3134799977679</v>
      </c>
      <c r="GZ56" s="2">
        <f>GZ$14+GZ54-SUM($C55:GZ55)</f>
        <v>3748.6070296954267</v>
      </c>
      <c r="HA56" s="2">
        <f>HA$14+HA54-SUM($C55:HA55)</f>
        <v>3742.9883527041989</v>
      </c>
      <c r="HB56" s="2">
        <f>HB$14+HB54-SUM($C55:HB55)</f>
        <v>3737.4565666776771</v>
      </c>
      <c r="HC56" s="2">
        <f>HC$14+HC54-SUM($C55:HC55)</f>
        <v>3732.0107892694559</v>
      </c>
      <c r="HD56" s="2">
        <f>HD$14+HD54-SUM($C55:HD55)</f>
        <v>3726.6501381331313</v>
      </c>
      <c r="HE56" s="2">
        <f>HE$14+HE54-SUM($C55:HE55)</f>
        <v>3721.3737309222979</v>
      </c>
      <c r="HF56" s="2">
        <f>HF$14+HF54-SUM($C55:HF55)</f>
        <v>3716.1806852905502</v>
      </c>
      <c r="HG56" s="2">
        <f>HG$14+HG54-SUM($C55:HG55)</f>
        <v>3711.0701188914827</v>
      </c>
      <c r="HH56" s="2">
        <f>HH$14+HH54-SUM($C55:HH55)</f>
        <v>3706.0411493786896</v>
      </c>
      <c r="HI56" s="2">
        <f>HI$14+HI54-SUM($C55:HI55)</f>
        <v>3701.0928944057678</v>
      </c>
      <c r="HJ56" s="2">
        <f>HJ$14+HJ54-SUM($C55:HJ55)</f>
        <v>3696.2244716263085</v>
      </c>
      <c r="HK56" s="2">
        <f>HK$14+HK54-SUM($C55:HK55)</f>
        <v>3691.4349986939083</v>
      </c>
      <c r="HL56" s="2">
        <f>HL$14+HL54-SUM($C55:HL55)</f>
        <v>3686.7235932621625</v>
      </c>
      <c r="HM56" s="2">
        <f>HM$14+HM54-SUM($C55:HM55)</f>
        <v>3682.0893729846648</v>
      </c>
      <c r="HN56" s="2">
        <f>HN$14+HN54-SUM($C55:HN55)</f>
        <v>3677.5314555150089</v>
      </c>
      <c r="HO56" s="2">
        <f>HO$14+HO54-SUM($C55:HO55)</f>
        <v>3673.0489585067926</v>
      </c>
      <c r="HP56" s="2">
        <f>HP$14+HP54-SUM($C55:HP55)</f>
        <v>3668.6409996136081</v>
      </c>
      <c r="HQ56" s="2">
        <f>HQ$14+HQ54-SUM($C55:HQ55)</f>
        <v>3664.3066964890504</v>
      </c>
      <c r="HR56" s="2">
        <f>HR$14+HR54-SUM($C55:HR55)</f>
        <v>3660.0451667867146</v>
      </c>
      <c r="HS56" s="2">
        <f>HS$14+HS54-SUM($C55:HS55)</f>
        <v>3655.8555281601948</v>
      </c>
      <c r="HT56" s="2">
        <f>HT$14+HT54-SUM($C55:HT55)</f>
        <v>3651.7368982630869</v>
      </c>
      <c r="HU56" s="2">
        <f>HU$14+HU54-SUM($C55:HU55)</f>
        <v>3647.6883947489846</v>
      </c>
      <c r="HV56" s="2">
        <f>HV$14+HV54-SUM($C55:HV55)</f>
        <v>3643.7091352714833</v>
      </c>
      <c r="HW56" s="2">
        <f>HW$14+HW54-SUM($C55:HW55)</f>
        <v>3639.7982374841758</v>
      </c>
      <c r="HX56" s="2">
        <f>HX$14+HX54-SUM($C55:HX55)</f>
        <v>3635.9548190406595</v>
      </c>
      <c r="HY56" s="2">
        <f>HY$14+HY54-SUM($C55:HY55)</f>
        <v>3632.1779975945274</v>
      </c>
      <c r="HZ56" s="2">
        <f>HZ$14+HZ54-SUM($C55:HZ55)</f>
        <v>3628.4668907993741</v>
      </c>
      <c r="IA56" s="2">
        <f>IA$14+IA54-SUM($C55:IA55)</f>
        <v>3624.8206163087953</v>
      </c>
      <c r="IB56" s="2">
        <f>IB$14+IB54-SUM($C55:IB55)</f>
        <v>3621.2382917763844</v>
      </c>
      <c r="IC56" s="2">
        <f>IC$14+IC54-SUM($C55:IC55)</f>
        <v>3617.7190348557378</v>
      </c>
      <c r="ID56" s="2">
        <f>ID$14+ID54-SUM($C55:ID55)</f>
        <v>3614.2619632004471</v>
      </c>
      <c r="IE56" s="2">
        <f>IE$14+IE54-SUM($C55:IE55)</f>
        <v>3610.8661944641108</v>
      </c>
      <c r="IF56" s="2">
        <f>IF$14+IF54-SUM($C55:IF55)</f>
        <v>3607.5308463003221</v>
      </c>
      <c r="IG56" s="2">
        <f>IG$14+IG54-SUM($C55:IG55)</f>
        <v>3604.2550363626742</v>
      </c>
      <c r="IH56" s="2">
        <f>IH$14+IH54-SUM($C55:IH55)</f>
        <v>3601.0378823047636</v>
      </c>
      <c r="II56" s="2">
        <f>II$14+II54-SUM($C55:II55)</f>
        <v>3597.8785017801847</v>
      </c>
      <c r="IJ56" s="2">
        <f>IJ$14+IJ54-SUM($C55:IJ55)</f>
        <v>3594.7760124425308</v>
      </c>
      <c r="IK56" s="2">
        <f>IK$14+IK54-SUM($C55:IK55)</f>
        <v>3591.7295319454001</v>
      </c>
      <c r="IL56" s="2">
        <f>IL$14+IL54-SUM($C55:IL55)</f>
        <v>3588.7381779423822</v>
      </c>
      <c r="IM56" s="2">
        <f>IM$14+IM54-SUM($C55:IM55)</f>
        <v>3585.8010680870757</v>
      </c>
      <c r="IN56" s="2">
        <f>IN$14+IN54-SUM($C55:IN55)</f>
        <v>3582.9173200330733</v>
      </c>
      <c r="IO56" s="2">
        <f>IO$14+IO54-SUM($C55:IO55)</f>
        <v>3580.0860514339715</v>
      </c>
      <c r="IP56" s="2">
        <f>IP$14+IP54-SUM($C55:IP55)</f>
        <v>3577.306379943363</v>
      </c>
      <c r="IQ56" s="2">
        <f>IQ$14+IQ54-SUM($C55:IQ55)</f>
        <v>3574.5774232148428</v>
      </c>
      <c r="IR56" s="2">
        <f>IR$14+IR54-SUM($C55:IR55)</f>
        <v>3571.8982989020074</v>
      </c>
      <c r="IS56" s="2">
        <f>IS$14+IS54-SUM($C55:IS55)</f>
        <v>3569.2681246584493</v>
      </c>
    </row>
    <row r="57" spans="1:253" s="2" customFormat="1" ht="16.7" customHeight="1">
      <c r="A57" s="7"/>
      <c r="B57" s="10" t="s">
        <v>131</v>
      </c>
      <c r="C57" s="2">
        <f t="shared" ref="C57:AH57" si="142">C56*GhgT-EaT</f>
        <v>-5.1412142422482668E-2</v>
      </c>
      <c r="D57" s="2">
        <f t="shared" si="142"/>
        <v>-4.9787355943120296E-2</v>
      </c>
      <c r="E57" s="2">
        <f t="shared" si="142"/>
        <v>-4.8137672055179714E-2</v>
      </c>
      <c r="F57" s="2">
        <f t="shared" si="142"/>
        <v>-4.6458379557807808E-2</v>
      </c>
      <c r="G57" s="2">
        <f t="shared" si="142"/>
        <v>-4.47459354380014E-2</v>
      </c>
      <c r="H57" s="2">
        <f t="shared" si="142"/>
        <v>-4.3024489838404789E-2</v>
      </c>
      <c r="I57" s="2">
        <f t="shared" si="142"/>
        <v>-4.1286909596565058E-2</v>
      </c>
      <c r="J57" s="2">
        <f t="shared" si="142"/>
        <v>-3.9530437972159285E-2</v>
      </c>
      <c r="K57" s="2">
        <f t="shared" si="142"/>
        <v>-3.7762097346824064E-2</v>
      </c>
      <c r="L57" s="2">
        <f t="shared" si="142"/>
        <v>-3.5965025310107257E-2</v>
      </c>
      <c r="M57" s="2">
        <f t="shared" si="142"/>
        <v>-3.4210582548616086E-2</v>
      </c>
      <c r="N57" s="2">
        <f t="shared" si="142"/>
        <v>-3.2485281919700862E-2</v>
      </c>
      <c r="O57" s="2">
        <f t="shared" si="142"/>
        <v>-3.0764306148248766E-2</v>
      </c>
      <c r="P57" s="2">
        <f t="shared" si="142"/>
        <v>-2.9035049330034309E-2</v>
      </c>
      <c r="Q57" s="2">
        <f t="shared" si="142"/>
        <v>-2.7300710488940602E-2</v>
      </c>
      <c r="R57" s="2">
        <f t="shared" si="142"/>
        <v>-2.5570672617019785E-2</v>
      </c>
      <c r="S57" s="2">
        <f t="shared" si="142"/>
        <v>-2.3824625926818364E-2</v>
      </c>
      <c r="T57" s="2">
        <f t="shared" si="142"/>
        <v>-2.2059124122031554E-2</v>
      </c>
      <c r="U57" s="2">
        <f t="shared" si="142"/>
        <v>-2.029627451240848E-2</v>
      </c>
      <c r="V57" s="2">
        <f t="shared" si="142"/>
        <v>-1.8523904477754545E-2</v>
      </c>
      <c r="W57" s="2">
        <f t="shared" si="142"/>
        <v>-1.6659129249730023E-2</v>
      </c>
      <c r="X57" s="2">
        <f t="shared" si="142"/>
        <v>-1.4737604857847524E-2</v>
      </c>
      <c r="Y57" s="2">
        <f t="shared" si="142"/>
        <v>-1.276545412995949E-2</v>
      </c>
      <c r="Z57" s="2">
        <f t="shared" si="142"/>
        <v>-1.0744658649445182E-2</v>
      </c>
      <c r="AA57" s="2">
        <f t="shared" si="142"/>
        <v>-8.7124038838090542E-3</v>
      </c>
      <c r="AB57" s="2">
        <f t="shared" si="142"/>
        <v>-6.6416582331764659E-3</v>
      </c>
      <c r="AC57" s="2">
        <f t="shared" si="142"/>
        <v>-4.5477411895412934E-3</v>
      </c>
      <c r="AD57" s="2">
        <f t="shared" si="142"/>
        <v>-2.4185046874915031E-3</v>
      </c>
      <c r="AE57" s="2">
        <f t="shared" si="142"/>
        <v>-2.5793613979776392E-4</v>
      </c>
      <c r="AF57" s="2">
        <f t="shared" si="142"/>
        <v>1.9417125436606633E-3</v>
      </c>
      <c r="AG57" s="2">
        <f t="shared" si="142"/>
        <v>4.2044852169453931E-3</v>
      </c>
      <c r="AH57" s="2">
        <f t="shared" si="142"/>
        <v>6.47289235241396E-3</v>
      </c>
      <c r="AI57" s="2">
        <f t="shared" ref="AI57:BN57" si="143">AI56*GhgT-EaT</f>
        <v>8.7926765314829611E-3</v>
      </c>
      <c r="AJ57" s="2">
        <f t="shared" si="143"/>
        <v>1.1169580372603634E-2</v>
      </c>
      <c r="AK57" s="2">
        <f t="shared" si="143"/>
        <v>1.3558560015552175E-2</v>
      </c>
      <c r="AL57" s="2">
        <f t="shared" si="143"/>
        <v>1.5953209678238885E-2</v>
      </c>
      <c r="AM57" s="2">
        <f t="shared" si="143"/>
        <v>1.8377414167814445E-2</v>
      </c>
      <c r="AN57" s="2">
        <f t="shared" si="143"/>
        <v>2.0850237736882167E-2</v>
      </c>
      <c r="AO57" s="2">
        <f t="shared" si="143"/>
        <v>2.3380152485809359E-2</v>
      </c>
      <c r="AP57" s="2">
        <f t="shared" si="143"/>
        <v>2.5912507327187119E-2</v>
      </c>
      <c r="AQ57" s="2">
        <f t="shared" si="143"/>
        <v>2.8597638802433024E-2</v>
      </c>
      <c r="AR57" s="2">
        <f t="shared" si="143"/>
        <v>3.1354458528323921E-2</v>
      </c>
      <c r="AS57" s="2">
        <f t="shared" si="143"/>
        <v>3.4137378263487304E-2</v>
      </c>
      <c r="AT57" s="2">
        <f t="shared" si="143"/>
        <v>3.6947036918018573E-2</v>
      </c>
      <c r="AU57" s="2">
        <f t="shared" si="143"/>
        <v>3.9796998153159145E-2</v>
      </c>
      <c r="AV57" s="2">
        <f t="shared" si="143"/>
        <v>4.2703746771915845E-2</v>
      </c>
      <c r="AW57" s="2">
        <f t="shared" si="143"/>
        <v>4.5652284603144487E-2</v>
      </c>
      <c r="AX57" s="2">
        <f t="shared" si="143"/>
        <v>4.8642803675712852E-2</v>
      </c>
      <c r="AY57" s="2">
        <f t="shared" si="143"/>
        <v>5.1687652819845366E-2</v>
      </c>
      <c r="AZ57" s="2">
        <f t="shared" si="143"/>
        <v>5.4826979361092314E-2</v>
      </c>
      <c r="BA57" s="2">
        <f t="shared" si="143"/>
        <v>5.8044221590009236E-2</v>
      </c>
      <c r="BB57" s="2">
        <f t="shared" si="143"/>
        <v>6.1310129428620498E-2</v>
      </c>
      <c r="BC57" s="2">
        <f t="shared" si="143"/>
        <v>6.4628722104350556E-2</v>
      </c>
      <c r="BD57" s="2">
        <f t="shared" si="143"/>
        <v>6.8035640987646195E-2</v>
      </c>
      <c r="BE57" s="2">
        <f t="shared" si="143"/>
        <v>7.1492489372266738E-2</v>
      </c>
      <c r="BF57" s="2">
        <f t="shared" si="143"/>
        <v>7.5021820153859248E-2</v>
      </c>
      <c r="BG57" s="2">
        <f t="shared" si="143"/>
        <v>7.8615409204859821E-2</v>
      </c>
      <c r="BH57" s="2">
        <f t="shared" si="143"/>
        <v>8.2378940844135884E-2</v>
      </c>
      <c r="BI57" s="2">
        <f t="shared" si="143"/>
        <v>8.6116351270646041E-2</v>
      </c>
      <c r="BJ57" s="2">
        <f t="shared" si="143"/>
        <v>8.9924573224203608E-2</v>
      </c>
      <c r="BK57" s="2">
        <f t="shared" si="143"/>
        <v>9.376006761482919E-2</v>
      </c>
      <c r="BL57" s="2">
        <f t="shared" si="143"/>
        <v>9.7609882771864442E-2</v>
      </c>
      <c r="BM57" s="2">
        <f t="shared" si="143"/>
        <v>0.10150787539132394</v>
      </c>
      <c r="BN57" s="2">
        <f t="shared" si="143"/>
        <v>0.10552204183077091</v>
      </c>
      <c r="BO57" s="2">
        <f t="shared" ref="BO57:CT57" si="144">BO56*GhgT-EaT</f>
        <v>0.10940540885959779</v>
      </c>
      <c r="BP57" s="2">
        <f t="shared" si="144"/>
        <v>0.11326069445015813</v>
      </c>
      <c r="BQ57" s="2">
        <f t="shared" si="144"/>
        <v>0.11721193719013911</v>
      </c>
      <c r="BR57" s="2">
        <f t="shared" si="144"/>
        <v>0.12123112340132819</v>
      </c>
      <c r="BS57" s="2">
        <f t="shared" si="144"/>
        <v>0.12524249768598664</v>
      </c>
      <c r="BT57" s="2">
        <f t="shared" si="144"/>
        <v>0.12905388291006734</v>
      </c>
      <c r="BU57" s="2">
        <f t="shared" si="144"/>
        <v>0.13315116805289801</v>
      </c>
      <c r="BV57" s="2">
        <f t="shared" si="144"/>
        <v>0.13711816461947643</v>
      </c>
      <c r="BW57" s="2">
        <f t="shared" si="144"/>
        <v>0.14118606821589427</v>
      </c>
      <c r="BX57" s="2">
        <f t="shared" si="144"/>
        <v>0.14544830370854622</v>
      </c>
      <c r="BY57" s="2">
        <f t="shared" si="144"/>
        <v>0.14973468635780623</v>
      </c>
      <c r="BZ57" s="2">
        <f t="shared" si="144"/>
        <v>0.15407258988874967</v>
      </c>
      <c r="CA57" s="2">
        <f t="shared" si="144"/>
        <v>0.15838451970883524</v>
      </c>
      <c r="CB57" s="2">
        <f t="shared" si="144"/>
        <v>0.16285511333853245</v>
      </c>
      <c r="CC57" s="2">
        <f t="shared" si="144"/>
        <v>0.16733048265692305</v>
      </c>
      <c r="CD57" s="2">
        <f t="shared" si="144"/>
        <v>0.17194492978555423</v>
      </c>
      <c r="CE57" s="2">
        <f t="shared" si="144"/>
        <v>0.17646435924784104</v>
      </c>
      <c r="CF57" s="2">
        <f t="shared" si="144"/>
        <v>0.18084830108322655</v>
      </c>
      <c r="CG57" s="2">
        <f t="shared" si="144"/>
        <v>0.18512235117295908</v>
      </c>
      <c r="CH57" s="2">
        <f t="shared" si="144"/>
        <v>0.18948527214887986</v>
      </c>
      <c r="CI57" s="2">
        <f t="shared" si="144"/>
        <v>0.19400292055913934</v>
      </c>
      <c r="CJ57" s="2">
        <f t="shared" si="144"/>
        <v>0.19860983058954235</v>
      </c>
      <c r="CK57" s="2">
        <f t="shared" si="144"/>
        <v>0.2033966938138882</v>
      </c>
      <c r="CL57" s="2">
        <f t="shared" si="144"/>
        <v>0.208312220047213</v>
      </c>
      <c r="CM57" s="2">
        <f t="shared" si="144"/>
        <v>0.21314171924183173</v>
      </c>
      <c r="CN57" s="2">
        <f t="shared" si="144"/>
        <v>0.21808787391576279</v>
      </c>
      <c r="CO57" s="2">
        <f t="shared" si="144"/>
        <v>0.22326597070108978</v>
      </c>
      <c r="CP57" s="2">
        <f t="shared" si="144"/>
        <v>0.22857658912452605</v>
      </c>
      <c r="CQ57" s="2">
        <f t="shared" si="144"/>
        <v>0.23392439440116836</v>
      </c>
      <c r="CR57" s="2">
        <f t="shared" si="144"/>
        <v>0.23934316528131766</v>
      </c>
      <c r="CS57" s="2">
        <f t="shared" si="144"/>
        <v>0.24483277943915488</v>
      </c>
      <c r="CT57" s="2">
        <f t="shared" si="144"/>
        <v>0.25000015368827089</v>
      </c>
      <c r="CU57" s="2">
        <f t="shared" ref="CU57:DZ57" si="145">CU56*GhgT-EaT</f>
        <v>0.25537304014839751</v>
      </c>
      <c r="CV57" s="2">
        <f t="shared" si="145"/>
        <v>0.26098625378090717</v>
      </c>
      <c r="CW57" s="2">
        <f t="shared" si="145"/>
        <v>0.26671987119666779</v>
      </c>
      <c r="CX57" s="2">
        <f t="shared" si="145"/>
        <v>0.27237792595147015</v>
      </c>
      <c r="CY57" s="2">
        <f t="shared" si="145"/>
        <v>0.27859797831674549</v>
      </c>
      <c r="CZ57" s="2">
        <f t="shared" si="145"/>
        <v>0.28506822429815554</v>
      </c>
      <c r="DA57" s="2">
        <f t="shared" si="145"/>
        <v>0.29166271192901622</v>
      </c>
      <c r="DB57" s="2">
        <f t="shared" si="145"/>
        <v>0.29841116894390857</v>
      </c>
      <c r="DC57" s="2">
        <f t="shared" si="145"/>
        <v>0.30531993054451362</v>
      </c>
      <c r="DD57" s="2">
        <f t="shared" si="145"/>
        <v>0.31263431828799987</v>
      </c>
      <c r="DE57" s="2">
        <f t="shared" si="145"/>
        <v>0.32026289277734105</v>
      </c>
      <c r="DF57" s="2">
        <f t="shared" si="145"/>
        <v>0.32811155429441241</v>
      </c>
      <c r="DG57" s="2">
        <f t="shared" si="145"/>
        <v>0.33618123110865084</v>
      </c>
      <c r="DH57" s="2">
        <f t="shared" si="145"/>
        <v>0.34465192111040616</v>
      </c>
      <c r="DI57" s="2">
        <f t="shared" si="145"/>
        <v>0.35302685190343308</v>
      </c>
      <c r="DJ57" s="2">
        <f t="shared" si="145"/>
        <v>0.36134451364598819</v>
      </c>
      <c r="DK57" s="2">
        <f t="shared" si="145"/>
        <v>0.36965652025756607</v>
      </c>
      <c r="DL57" s="2">
        <f t="shared" si="145"/>
        <v>0.37815446437349831</v>
      </c>
      <c r="DM57" s="2">
        <f t="shared" si="145"/>
        <v>0.38686185637909792</v>
      </c>
      <c r="DN57" s="2">
        <f t="shared" si="145"/>
        <v>0.39562953747385415</v>
      </c>
      <c r="DO57" s="2">
        <f t="shared" si="145"/>
        <v>0.40463640602403894</v>
      </c>
      <c r="DP57" s="2">
        <f t="shared" si="145"/>
        <v>0.41387940802621731</v>
      </c>
      <c r="DQ57" s="2">
        <f t="shared" si="145"/>
        <v>0.42344914241928494</v>
      </c>
      <c r="DR57" s="2">
        <f t="shared" si="145"/>
        <v>0.43330277901258402</v>
      </c>
      <c r="DS57" s="2">
        <f t="shared" si="145"/>
        <v>0.44372494697250497</v>
      </c>
      <c r="DT57" s="2">
        <f t="shared" si="145"/>
        <v>0.45425821630518376</v>
      </c>
      <c r="DU57" s="2">
        <f t="shared" si="145"/>
        <v>0.46512562317279421</v>
      </c>
      <c r="DV57" s="2">
        <f t="shared" si="145"/>
        <v>0.47633993256036228</v>
      </c>
      <c r="DW57" s="2">
        <f t="shared" si="145"/>
        <v>0.48750879940856001</v>
      </c>
      <c r="DX57" s="2">
        <f t="shared" si="145"/>
        <v>0.49878790231912867</v>
      </c>
      <c r="DY57" s="2">
        <f t="shared" si="145"/>
        <v>0.510472183768376</v>
      </c>
      <c r="DZ57" s="2">
        <f t="shared" si="145"/>
        <v>0.52239648891383006</v>
      </c>
      <c r="EA57" s="2">
        <f t="shared" ref="EA57:FF57" si="146">EA56*GhgT-EaT</f>
        <v>0.53451389899208146</v>
      </c>
      <c r="EB57" s="2">
        <f t="shared" si="146"/>
        <v>0.54683715477603356</v>
      </c>
      <c r="EC57" s="2">
        <f t="shared" si="146"/>
        <v>0.55917761099501606</v>
      </c>
      <c r="ED57" s="2">
        <f t="shared" si="146"/>
        <v>0.57137088108017886</v>
      </c>
      <c r="EE57" s="2">
        <f t="shared" si="146"/>
        <v>0.58357972309977968</v>
      </c>
      <c r="EF57" s="2">
        <f t="shared" si="146"/>
        <v>0.59604169774078131</v>
      </c>
      <c r="EG57" s="2">
        <f t="shared" si="146"/>
        <v>0.60909986333091315</v>
      </c>
      <c r="EH57" s="2">
        <f t="shared" si="146"/>
        <v>0.62227283670662725</v>
      </c>
      <c r="EI57" s="2">
        <f t="shared" si="146"/>
        <v>0.63566124119042722</v>
      </c>
      <c r="EJ57" s="2">
        <f t="shared" si="146"/>
        <v>0.64922145772078454</v>
      </c>
      <c r="EK57" s="2">
        <f t="shared" si="146"/>
        <v>0.66305277746394187</v>
      </c>
      <c r="EL57" s="2">
        <f t="shared" si="146"/>
        <v>0.67704285989856794</v>
      </c>
      <c r="EM57" s="2">
        <f t="shared" si="146"/>
        <v>0.69116965708168276</v>
      </c>
      <c r="EN57" s="2">
        <f t="shared" si="146"/>
        <v>0.70537753994816221</v>
      </c>
      <c r="EO57" s="2">
        <f t="shared" si="146"/>
        <v>0.71943931489220625</v>
      </c>
      <c r="EP57" s="2">
        <f t="shared" si="146"/>
        <v>0.73355344533201849</v>
      </c>
      <c r="EQ57" s="2">
        <f t="shared" si="146"/>
        <v>0.74803159453038603</v>
      </c>
      <c r="ER57" s="2">
        <f t="shared" si="146"/>
        <v>0.76270022249347791</v>
      </c>
      <c r="ES57" s="2">
        <f t="shared" si="146"/>
        <v>0.77780780008653583</v>
      </c>
      <c r="ET57" s="2">
        <f t="shared" si="146"/>
        <v>0.79350993500705991</v>
      </c>
      <c r="EU57" s="2">
        <f t="shared" si="146"/>
        <v>0.80865772276045667</v>
      </c>
      <c r="EV57" s="2">
        <f t="shared" si="146"/>
        <v>0.82394514212650738</v>
      </c>
      <c r="EW57" s="2">
        <f t="shared" si="146"/>
        <v>0.83929681052521077</v>
      </c>
      <c r="EX57" s="2">
        <f t="shared" si="146"/>
        <v>0.85458979201455132</v>
      </c>
      <c r="EY57" s="2">
        <f t="shared" si="146"/>
        <v>0.87023411700912912</v>
      </c>
      <c r="EZ57" s="2">
        <f t="shared" si="146"/>
        <v>0.88665430787681643</v>
      </c>
      <c r="FA57" s="2">
        <f t="shared" si="146"/>
        <v>0.90334855101643763</v>
      </c>
      <c r="FB57" s="2">
        <f t="shared" si="146"/>
        <v>0.92027370799404351</v>
      </c>
      <c r="FC57" s="2">
        <f t="shared" si="146"/>
        <v>0.93777155750973551</v>
      </c>
      <c r="FD57" s="2">
        <f t="shared" si="146"/>
        <v>0.95538714459081719</v>
      </c>
      <c r="FE57" s="2">
        <f t="shared" si="146"/>
        <v>0.97330309487721867</v>
      </c>
      <c r="FF57" s="2">
        <f t="shared" si="146"/>
        <v>0.99118622523597011</v>
      </c>
      <c r="FG57" s="2">
        <f t="shared" ref="FG57:FW57" si="147">FG56*GhgT-EaT</f>
        <v>1.0097966369630991</v>
      </c>
      <c r="FH57" s="2">
        <f t="shared" si="147"/>
        <v>1.0289785601059944</v>
      </c>
      <c r="FI57" s="2">
        <f t="shared" si="147"/>
        <v>1.0484481652890674</v>
      </c>
      <c r="FJ57" s="2">
        <f t="shared" si="147"/>
        <v>1.0678254502885489</v>
      </c>
      <c r="FK57" s="2">
        <f t="shared" si="147"/>
        <v>1.0874676415530056</v>
      </c>
      <c r="FL57" s="2">
        <f t="shared" si="147"/>
        <v>1.1072587567641488</v>
      </c>
      <c r="FM57" s="2">
        <f t="shared" si="147"/>
        <v>1.1266700176601048</v>
      </c>
      <c r="FN57" s="2">
        <f t="shared" si="147"/>
        <v>1.1463445077832328</v>
      </c>
      <c r="FO57" s="2">
        <f t="shared" si="147"/>
        <v>1.1662338487895665</v>
      </c>
      <c r="FP57" s="2">
        <f t="shared" si="147"/>
        <v>1.1863623142922788</v>
      </c>
      <c r="FQ57" s="2">
        <f t="shared" si="147"/>
        <v>1.2057388812121661</v>
      </c>
      <c r="FR57" s="2">
        <f t="shared" si="147"/>
        <v>1.2258641407361293</v>
      </c>
      <c r="FS57" s="2">
        <f t="shared" si="147"/>
        <v>1.2461417606337251</v>
      </c>
      <c r="FT57" s="2">
        <f t="shared" si="147"/>
        <v>1.2664514012329939</v>
      </c>
      <c r="FU57" s="2">
        <f t="shared" si="147"/>
        <v>1.2869679180405462</v>
      </c>
      <c r="FV57" s="2">
        <f t="shared" si="147"/>
        <v>1.3076913110563828</v>
      </c>
      <c r="FW57" s="2">
        <f t="shared" si="147"/>
        <v>1.3286215802805033</v>
      </c>
      <c r="FX57" s="2">
        <f t="shared" ref="FX57:GF57" si="148">FX56*GhgT*(1+TCREup*(FX$1-$FW$1)/9)-EaT</f>
        <v>1.3578773941383402</v>
      </c>
      <c r="FY57" s="2">
        <f t="shared" si="148"/>
        <v>1.386081714643882</v>
      </c>
      <c r="FZ57" s="2">
        <f t="shared" si="148"/>
        <v>1.4131679705893907</v>
      </c>
      <c r="GA57" s="2">
        <f t="shared" si="148"/>
        <v>1.43906880816753</v>
      </c>
      <c r="GB57" s="2">
        <f t="shared" si="148"/>
        <v>1.4637161004039088</v>
      </c>
      <c r="GC57" s="2">
        <f t="shared" si="148"/>
        <v>1.4870409565896214</v>
      </c>
      <c r="GD57" s="2">
        <f t="shared" si="148"/>
        <v>1.5089737317137946</v>
      </c>
      <c r="GE57" s="2">
        <f t="shared" si="148"/>
        <v>1.5294440358961268</v>
      </c>
      <c r="GF57" s="2">
        <f t="shared" si="148"/>
        <v>1.5483807438194326</v>
      </c>
      <c r="GG57" s="2">
        <f t="shared" ref="GG57:HL57" si="149">GG56*GhgT*(1+TCREup)-EaT</f>
        <v>1.5512316735855043</v>
      </c>
      <c r="GH57" s="2">
        <f t="shared" si="149"/>
        <v>1.5481511323642505</v>
      </c>
      <c r="GI57" s="2">
        <f t="shared" si="149"/>
        <v>1.5451135257135264</v>
      </c>
      <c r="GJ57" s="2">
        <f t="shared" si="149"/>
        <v>1.5421184881616787</v>
      </c>
      <c r="GK57" s="2">
        <f t="shared" si="149"/>
        <v>1.5391656542370535</v>
      </c>
      <c r="GL57" s="2">
        <f t="shared" si="149"/>
        <v>1.5362546584679977</v>
      </c>
      <c r="GM57" s="2">
        <f t="shared" si="149"/>
        <v>1.5333851353828563</v>
      </c>
      <c r="GN57" s="2">
        <f t="shared" si="149"/>
        <v>1.5305567195099767</v>
      </c>
      <c r="GO57" s="2">
        <f t="shared" si="149"/>
        <v>1.5277690453777035</v>
      </c>
      <c r="GP57" s="2">
        <f t="shared" si="149"/>
        <v>1.5250217475143848</v>
      </c>
      <c r="GQ57" s="2">
        <f t="shared" si="149"/>
        <v>1.5223144604483656</v>
      </c>
      <c r="GR57" s="2">
        <f t="shared" si="149"/>
        <v>1.5196468187079928</v>
      </c>
      <c r="GS57" s="2">
        <f t="shared" si="149"/>
        <v>1.5170184568216114</v>
      </c>
      <c r="GT57" s="2">
        <f t="shared" si="149"/>
        <v>1.514429009317569</v>
      </c>
      <c r="GU57" s="2">
        <f t="shared" si="149"/>
        <v>1.5118781107242105</v>
      </c>
      <c r="GV57" s="2">
        <f t="shared" si="149"/>
        <v>1.5093653955698838</v>
      </c>
      <c r="GW57" s="2">
        <f t="shared" si="149"/>
        <v>1.5068904983829334</v>
      </c>
      <c r="GX57" s="2">
        <f t="shared" si="149"/>
        <v>1.504453053691706</v>
      </c>
      <c r="GY57" s="2">
        <f t="shared" si="149"/>
        <v>1.5020526960245486</v>
      </c>
      <c r="GZ57" s="2">
        <f t="shared" si="149"/>
        <v>1.4996890599098065</v>
      </c>
      <c r="HA57" s="2">
        <f t="shared" si="149"/>
        <v>1.497361779875827</v>
      </c>
      <c r="HB57" s="2">
        <f t="shared" si="149"/>
        <v>1.4950704904509549</v>
      </c>
      <c r="HC57" s="2">
        <f t="shared" si="149"/>
        <v>1.4928148261635363</v>
      </c>
      <c r="HD57" s="2">
        <f t="shared" si="149"/>
        <v>1.4905944215419187</v>
      </c>
      <c r="HE57" s="2">
        <f t="shared" si="149"/>
        <v>1.4884089111144478</v>
      </c>
      <c r="HF57" s="2">
        <f t="shared" si="149"/>
        <v>1.4862579294094698</v>
      </c>
      <c r="HG57" s="2">
        <f t="shared" si="149"/>
        <v>1.4841411109553309</v>
      </c>
      <c r="HH57" s="2">
        <f t="shared" si="149"/>
        <v>1.4820580902803766</v>
      </c>
      <c r="HI57" s="2">
        <f t="shared" si="149"/>
        <v>1.4800085019129545</v>
      </c>
      <c r="HJ57" s="2">
        <f t="shared" si="149"/>
        <v>1.4779919803814094</v>
      </c>
      <c r="HK57" s="2">
        <f t="shared" si="149"/>
        <v>1.4760081602140882</v>
      </c>
      <c r="HL57" s="2">
        <f t="shared" si="149"/>
        <v>1.4740566759393372</v>
      </c>
      <c r="HM57" s="2">
        <f t="shared" ref="HM57:IR57" si="150">HM56*GhgT*(1+TCREup)-EaT</f>
        <v>1.4721371620855026</v>
      </c>
      <c r="HN57" s="2">
        <f t="shared" si="150"/>
        <v>1.4702492531809297</v>
      </c>
      <c r="HO57" s="2">
        <f t="shared" si="150"/>
        <v>1.468392583753966</v>
      </c>
      <c r="HP57" s="2">
        <f t="shared" si="150"/>
        <v>1.4665667883329574</v>
      </c>
      <c r="HQ57" s="2">
        <f t="shared" si="150"/>
        <v>1.4647715014462495</v>
      </c>
      <c r="HR57" s="2">
        <f t="shared" si="150"/>
        <v>1.4630063576221886</v>
      </c>
      <c r="HS57" s="2">
        <f t="shared" si="150"/>
        <v>1.4612709913891211</v>
      </c>
      <c r="HT57" s="2">
        <f t="shared" si="150"/>
        <v>1.4595650372753937</v>
      </c>
      <c r="HU57" s="2">
        <f t="shared" si="150"/>
        <v>1.4578881298093516</v>
      </c>
      <c r="HV57" s="2">
        <f t="shared" si="150"/>
        <v>1.4562399035193421</v>
      </c>
      <c r="HW57" s="2">
        <f t="shared" si="150"/>
        <v>1.4546199929337102</v>
      </c>
      <c r="HX57" s="2">
        <f t="shared" si="150"/>
        <v>1.4530280325808032</v>
      </c>
      <c r="HY57" s="2">
        <f t="shared" si="150"/>
        <v>1.451463656988967</v>
      </c>
      <c r="HZ57" s="2">
        <f t="shared" si="150"/>
        <v>1.4499265006865469</v>
      </c>
      <c r="IA57" s="2">
        <f t="shared" si="150"/>
        <v>1.4484161982018906</v>
      </c>
      <c r="IB57" s="2">
        <f t="shared" si="150"/>
        <v>1.4469323840633428</v>
      </c>
      <c r="IC57" s="2">
        <f t="shared" si="150"/>
        <v>1.4454746927992514</v>
      </c>
      <c r="ID57" s="2">
        <f t="shared" si="150"/>
        <v>1.4440427589379603</v>
      </c>
      <c r="IE57" s="2">
        <f t="shared" si="150"/>
        <v>1.442636217007818</v>
      </c>
      <c r="IF57" s="2">
        <f t="shared" si="150"/>
        <v>1.4412547015371697</v>
      </c>
      <c r="IG57" s="2">
        <f t="shared" si="150"/>
        <v>1.4398978470543611</v>
      </c>
      <c r="IH57" s="2">
        <f t="shared" si="150"/>
        <v>1.4385652880877393</v>
      </c>
      <c r="II57" s="2">
        <f t="shared" si="150"/>
        <v>1.4372566591656502</v>
      </c>
      <c r="IJ57" s="2">
        <f t="shared" si="150"/>
        <v>1.4359715948164395</v>
      </c>
      <c r="IK57" s="2">
        <f t="shared" si="150"/>
        <v>1.434709729568455</v>
      </c>
      <c r="IL57" s="2">
        <f t="shared" si="150"/>
        <v>1.4334706979500405</v>
      </c>
      <c r="IM57" s="2">
        <f t="shared" si="150"/>
        <v>1.4322541344895441</v>
      </c>
      <c r="IN57" s="2">
        <f t="shared" si="150"/>
        <v>1.431059673715311</v>
      </c>
      <c r="IO57" s="2">
        <f t="shared" si="150"/>
        <v>1.4298869501556883</v>
      </c>
      <c r="IP57" s="2">
        <f t="shared" si="150"/>
        <v>1.4287355983390211</v>
      </c>
      <c r="IQ57" s="2">
        <f t="shared" si="150"/>
        <v>1.4276052527936558</v>
      </c>
      <c r="IR57" s="2">
        <f t="shared" si="150"/>
        <v>1.4264955480479398</v>
      </c>
      <c r="IS57" s="2">
        <f t="shared" ref="IS57" si="151">IS56*GhgT*(1+TCREup)-EaT</f>
        <v>1.425406118630218</v>
      </c>
    </row>
    <row r="58" spans="1:253" s="2" customFormat="1" ht="16.7" customHeight="1">
      <c r="A58" s="7"/>
      <c r="B58" s="10" t="s">
        <v>132</v>
      </c>
      <c r="C58" s="2">
        <f t="shared" ref="C58:AH58" si="152">UCC*C56*GhgT-EaT</f>
        <v>-5.0966096705854884E-2</v>
      </c>
      <c r="D58" s="2">
        <f t="shared" si="152"/>
        <v>-4.8884890797057615E-2</v>
      </c>
      <c r="E58" s="2">
        <f t="shared" si="152"/>
        <v>-4.6771793538532329E-2</v>
      </c>
      <c r="F58" s="2">
        <f t="shared" si="152"/>
        <v>-4.4620770304081916E-2</v>
      </c>
      <c r="G58" s="2">
        <f t="shared" si="152"/>
        <v>-4.2427282811482371E-2</v>
      </c>
      <c r="H58" s="2">
        <f t="shared" si="152"/>
        <v>-4.0222265229750948E-2</v>
      </c>
      <c r="I58" s="2">
        <f t="shared" si="152"/>
        <v>-3.7996580616874692E-2</v>
      </c>
      <c r="J58" s="2">
        <f t="shared" si="152"/>
        <v>-3.5746697835487548E-2</v>
      </c>
      <c r="K58" s="2">
        <f t="shared" si="152"/>
        <v>-3.3481611927302132E-2</v>
      </c>
      <c r="L58" s="2">
        <f t="shared" si="152"/>
        <v>-3.1179723655301552E-2</v>
      </c>
      <c r="M58" s="2">
        <f t="shared" si="152"/>
        <v>-2.8932439665533889E-2</v>
      </c>
      <c r="N58" s="2">
        <f t="shared" si="152"/>
        <v>-2.6722484136633178E-2</v>
      </c>
      <c r="O58" s="2">
        <f t="shared" si="152"/>
        <v>-2.4518068362661058E-2</v>
      </c>
      <c r="P58" s="2">
        <f t="shared" si="152"/>
        <v>-2.2303045309719206E-2</v>
      </c>
      <c r="Q58" s="2">
        <f t="shared" si="152"/>
        <v>-2.0081512640788245E-2</v>
      </c>
      <c r="R58" s="2">
        <f t="shared" si="152"/>
        <v>-1.7865489128026345E-2</v>
      </c>
      <c r="S58" s="2">
        <f t="shared" si="152"/>
        <v>-1.562895975334249E-2</v>
      </c>
      <c r="T58" s="2">
        <f t="shared" si="152"/>
        <v>-1.3367510119938038E-2</v>
      </c>
      <c r="U58" s="2">
        <f t="shared" si="152"/>
        <v>-1.1109457710917314E-2</v>
      </c>
      <c r="V58" s="2">
        <f t="shared" si="152"/>
        <v>-8.8392104904058827E-3</v>
      </c>
      <c r="W58" s="2">
        <f t="shared" si="152"/>
        <v>-6.4506004961459307E-3</v>
      </c>
      <c r="X58" s="2">
        <f t="shared" si="152"/>
        <v>-3.9892999073735946E-3</v>
      </c>
      <c r="Y58" s="2">
        <f t="shared" si="152"/>
        <v>-1.4631515179986815E-3</v>
      </c>
      <c r="Z58" s="2">
        <f t="shared" si="152"/>
        <v>1.1253064412081598E-3</v>
      </c>
      <c r="AA58" s="2">
        <f t="shared" si="152"/>
        <v>3.7284427179718194E-3</v>
      </c>
      <c r="AB58" s="2">
        <f t="shared" si="152"/>
        <v>6.3808823698601469E-3</v>
      </c>
      <c r="AC58" s="2">
        <f t="shared" si="152"/>
        <v>9.063002500164917E-3</v>
      </c>
      <c r="AD58" s="2">
        <f t="shared" si="152"/>
        <v>1.1790363692284068E-2</v>
      </c>
      <c r="AE58" s="2">
        <f t="shared" si="152"/>
        <v>1.4557858427707009E-2</v>
      </c>
      <c r="AF58" s="2">
        <f t="shared" si="152"/>
        <v>1.7375411315695317E-2</v>
      </c>
      <c r="AG58" s="2">
        <f t="shared" si="152"/>
        <v>2.0273820379114689E-2</v>
      </c>
      <c r="AH58" s="2">
        <f t="shared" si="152"/>
        <v>2.3179446683777048E-2</v>
      </c>
      <c r="AI58" s="2">
        <f t="shared" ref="AI58:BN58" si="153">UCC*AI56*GhgT-EaT</f>
        <v>2.6150882378212108E-2</v>
      </c>
      <c r="AJ58" s="2">
        <f t="shared" si="153"/>
        <v>2.9195483242151231E-2</v>
      </c>
      <c r="AK58" s="2">
        <f t="shared" si="153"/>
        <v>3.2255552126311364E-2</v>
      </c>
      <c r="AL58" s="2">
        <f t="shared" si="153"/>
        <v>3.5322883797755812E-2</v>
      </c>
      <c r="AM58" s="2">
        <f t="shared" si="153"/>
        <v>3.8428072554507094E-2</v>
      </c>
      <c r="AN58" s="2">
        <f t="shared" si="153"/>
        <v>4.1595537996105637E-2</v>
      </c>
      <c r="AO58" s="2">
        <f t="shared" si="153"/>
        <v>4.4836132124071872E-2</v>
      </c>
      <c r="AP58" s="2">
        <f t="shared" si="153"/>
        <v>4.8079851791849433E-2</v>
      </c>
      <c r="AQ58" s="2">
        <f t="shared" si="153"/>
        <v>5.1519264639728578E-2</v>
      </c>
      <c r="AR58" s="2">
        <f t="shared" si="153"/>
        <v>5.5050503713840397E-2</v>
      </c>
      <c r="AS58" s="2">
        <f t="shared" si="153"/>
        <v>5.8615174561423712E-2</v>
      </c>
      <c r="AT58" s="2">
        <f t="shared" si="153"/>
        <v>6.2214095569068116E-2</v>
      </c>
      <c r="AU58" s="2">
        <f t="shared" si="153"/>
        <v>6.5864640571600019E-2</v>
      </c>
      <c r="AV58" s="2">
        <f t="shared" si="153"/>
        <v>6.9587925124730221E-2</v>
      </c>
      <c r="AW58" s="2">
        <f t="shared" si="153"/>
        <v>7.3364737914970529E-2</v>
      </c>
      <c r="AX58" s="2">
        <f t="shared" si="153"/>
        <v>7.719532491409592E-2</v>
      </c>
      <c r="AY58" s="2">
        <f t="shared" si="153"/>
        <v>8.1095503867241653E-2</v>
      </c>
      <c r="AZ58" s="2">
        <f t="shared" si="153"/>
        <v>8.511669990147458E-2</v>
      </c>
      <c r="BA58" s="2">
        <f t="shared" si="153"/>
        <v>8.9237698950827588E-2</v>
      </c>
      <c r="BB58" s="2">
        <f t="shared" si="153"/>
        <v>9.3421034286048088E-2</v>
      </c>
      <c r="BC58" s="2">
        <f t="shared" si="153"/>
        <v>9.7671854177367706E-2</v>
      </c>
      <c r="BD58" s="2">
        <f t="shared" si="153"/>
        <v>0.10203581202707263</v>
      </c>
      <c r="BE58" s="2">
        <f t="shared" si="153"/>
        <v>0.10646372509458651</v>
      </c>
      <c r="BF58" s="2">
        <f t="shared" si="153"/>
        <v>0.11098448161862709</v>
      </c>
      <c r="BG58" s="2">
        <f t="shared" si="153"/>
        <v>0.11558754722861825</v>
      </c>
      <c r="BH58" s="2">
        <f t="shared" si="153"/>
        <v>0.12040829406833881</v>
      </c>
      <c r="BI58" s="2">
        <f t="shared" si="153"/>
        <v>0.12519558197481251</v>
      </c>
      <c r="BJ58" s="2">
        <f t="shared" si="153"/>
        <v>0.13007357310313958</v>
      </c>
      <c r="BK58" s="2">
        <f t="shared" si="153"/>
        <v>0.13498649777990165</v>
      </c>
      <c r="BL58" s="2">
        <f t="shared" si="153"/>
        <v>0.13991776607537845</v>
      </c>
      <c r="BM58" s="2">
        <f t="shared" si="153"/>
        <v>0.1449107453838048</v>
      </c>
      <c r="BN58" s="2">
        <f t="shared" si="153"/>
        <v>0.15005253294714746</v>
      </c>
      <c r="BO58" s="2">
        <f t="shared" ref="BO58:CT58" si="154">UCC*BO56*GhgT-EaT</f>
        <v>0.15502677818433994</v>
      </c>
      <c r="BP58" s="2">
        <f t="shared" si="154"/>
        <v>0.15996505361504382</v>
      </c>
      <c r="BQ58" s="2">
        <f t="shared" si="154"/>
        <v>0.16502624155696216</v>
      </c>
      <c r="BR58" s="2">
        <f t="shared" si="154"/>
        <v>0.17017445899816452</v>
      </c>
      <c r="BS58" s="2">
        <f t="shared" si="154"/>
        <v>0.17531267006138365</v>
      </c>
      <c r="BT58" s="2">
        <f t="shared" si="154"/>
        <v>0.18019471305584053</v>
      </c>
      <c r="BU58" s="2">
        <f t="shared" si="154"/>
        <v>0.18544296823127313</v>
      </c>
      <c r="BV58" s="2">
        <f t="shared" si="154"/>
        <v>0.19052433541361297</v>
      </c>
      <c r="BW58" s="2">
        <f t="shared" si="154"/>
        <v>0.1957349554605036</v>
      </c>
      <c r="BX58" s="2">
        <f t="shared" si="154"/>
        <v>0.20119449725548078</v>
      </c>
      <c r="BY58" s="2">
        <f t="shared" si="154"/>
        <v>0.20668496939463032</v>
      </c>
      <c r="BZ58" s="2">
        <f t="shared" si="154"/>
        <v>0.21224143516724986</v>
      </c>
      <c r="CA58" s="2">
        <f t="shared" si="154"/>
        <v>0.21776463094335147</v>
      </c>
      <c r="CB58" s="2">
        <f t="shared" si="154"/>
        <v>0.22349106084422593</v>
      </c>
      <c r="CC58" s="2">
        <f t="shared" si="154"/>
        <v>0.22922360797444313</v>
      </c>
      <c r="CD58" s="2">
        <f t="shared" si="154"/>
        <v>0.23513430131902868</v>
      </c>
      <c r="CE58" s="2">
        <f t="shared" si="154"/>
        <v>0.24092328554604847</v>
      </c>
      <c r="CF58" s="2">
        <f t="shared" si="154"/>
        <v>0.24653872226189832</v>
      </c>
      <c r="CG58" s="2">
        <f t="shared" si="154"/>
        <v>0.25201339749721763</v>
      </c>
      <c r="CH58" s="2">
        <f t="shared" si="154"/>
        <v>0.25760190837543789</v>
      </c>
      <c r="CI58" s="2">
        <f t="shared" si="154"/>
        <v>0.2633886112343824</v>
      </c>
      <c r="CJ58" s="2">
        <f t="shared" si="154"/>
        <v>0.26928965023141715</v>
      </c>
      <c r="CK58" s="2">
        <f t="shared" si="154"/>
        <v>0.27542119314715002</v>
      </c>
      <c r="CL58" s="2">
        <f t="shared" si="154"/>
        <v>0.28171754184993975</v>
      </c>
      <c r="CM58" s="2">
        <f t="shared" si="154"/>
        <v>0.28790369762366119</v>
      </c>
      <c r="CN58" s="2">
        <f t="shared" si="154"/>
        <v>0.29423927861474025</v>
      </c>
      <c r="CO58" s="2">
        <f t="shared" si="154"/>
        <v>0.30087195666987515</v>
      </c>
      <c r="CP58" s="2">
        <f t="shared" si="154"/>
        <v>0.30767438307027245</v>
      </c>
      <c r="CQ58" s="2">
        <f t="shared" si="154"/>
        <v>0.31452444249790446</v>
      </c>
      <c r="CR58" s="2">
        <f t="shared" si="154"/>
        <v>0.32146540250553018</v>
      </c>
      <c r="CS58" s="2">
        <f t="shared" si="154"/>
        <v>0.32849710640473523</v>
      </c>
      <c r="CT58" s="2">
        <f t="shared" si="154"/>
        <v>0.33511604985165966</v>
      </c>
      <c r="CU58" s="2">
        <f t="shared" ref="CU58:DZ58" si="155">UCC*CU56*GhgT-EaT</f>
        <v>0.34199823602820928</v>
      </c>
      <c r="CV58" s="2">
        <f t="shared" si="155"/>
        <v>0.34918825978068718</v>
      </c>
      <c r="CW58" s="2">
        <f t="shared" si="155"/>
        <v>0.35653250999204222</v>
      </c>
      <c r="CX58" s="2">
        <f t="shared" si="155"/>
        <v>0.36377997120467764</v>
      </c>
      <c r="CY58" s="2">
        <f t="shared" si="155"/>
        <v>0.37174730100466435</v>
      </c>
      <c r="CZ58" s="2">
        <f t="shared" si="155"/>
        <v>0.38003510641105037</v>
      </c>
      <c r="DA58" s="2">
        <f t="shared" si="155"/>
        <v>0.38848205423906512</v>
      </c>
      <c r="DB58" s="2">
        <f t="shared" si="155"/>
        <v>0.39712622305327766</v>
      </c>
      <c r="DC58" s="2">
        <f t="shared" si="155"/>
        <v>0.40597572767944462</v>
      </c>
      <c r="DD58" s="2">
        <f t="shared" si="155"/>
        <v>0.41534480305293736</v>
      </c>
      <c r="DE58" s="2">
        <f t="shared" si="155"/>
        <v>0.42511632349859457</v>
      </c>
      <c r="DF58" s="2">
        <f t="shared" si="155"/>
        <v>0.43516975570827732</v>
      </c>
      <c r="DG58" s="2">
        <f t="shared" si="155"/>
        <v>0.44550628871196662</v>
      </c>
      <c r="DH58" s="2">
        <f t="shared" si="155"/>
        <v>0.4563564836804534</v>
      </c>
      <c r="DI58" s="2">
        <f t="shared" si="155"/>
        <v>0.46708401968201846</v>
      </c>
      <c r="DJ58" s="2">
        <f t="shared" si="155"/>
        <v>0.47773819916089738</v>
      </c>
      <c r="DK58" s="2">
        <f t="shared" si="155"/>
        <v>0.48838513492366092</v>
      </c>
      <c r="DL58" s="2">
        <f t="shared" si="155"/>
        <v>0.49927023997060088</v>
      </c>
      <c r="DM58" s="2">
        <f t="shared" si="155"/>
        <v>0.51042362899891158</v>
      </c>
      <c r="DN58" s="2">
        <f t="shared" si="155"/>
        <v>0.52165424294888596</v>
      </c>
      <c r="DO58" s="2">
        <f t="shared" si="155"/>
        <v>0.53319123459948181</v>
      </c>
      <c r="DP58" s="2">
        <f t="shared" si="155"/>
        <v>0.54503069204591981</v>
      </c>
      <c r="DQ58" s="2">
        <f t="shared" si="155"/>
        <v>0.5572886644117957</v>
      </c>
      <c r="DR58" s="2">
        <f t="shared" si="155"/>
        <v>0.56991029006020888</v>
      </c>
      <c r="DS58" s="2">
        <f t="shared" si="155"/>
        <v>0.58326015345221427</v>
      </c>
      <c r="DT58" s="2">
        <f t="shared" si="155"/>
        <v>0.59675232774869602</v>
      </c>
      <c r="DU58" s="2">
        <f t="shared" si="155"/>
        <v>0.61067250229067693</v>
      </c>
      <c r="DV58" s="2">
        <f t="shared" si="155"/>
        <v>0.6250370278803079</v>
      </c>
      <c r="DW58" s="2">
        <f t="shared" si="155"/>
        <v>0.63934334564838857</v>
      </c>
      <c r="DX58" s="2">
        <f t="shared" si="155"/>
        <v>0.65379086593586655</v>
      </c>
      <c r="DY58" s="2">
        <f t="shared" si="155"/>
        <v>0.66875738362978976</v>
      </c>
      <c r="DZ58" s="2">
        <f t="shared" si="155"/>
        <v>0.68403135017384897</v>
      </c>
      <c r="EA58" s="2">
        <f t="shared" ref="EA58:FF58" si="156">UCC*EA56*GhgT-EaT</f>
        <v>0.69955266683576078</v>
      </c>
      <c r="EB58" s="2">
        <f t="shared" si="156"/>
        <v>0.71533765340411659</v>
      </c>
      <c r="EC58" s="2">
        <f t="shared" si="156"/>
        <v>0.73114467218868917</v>
      </c>
      <c r="ED58" s="2">
        <f t="shared" si="156"/>
        <v>0.74676315872284627</v>
      </c>
      <c r="EE58" s="2">
        <f t="shared" si="156"/>
        <v>0.76240159150986508</v>
      </c>
      <c r="EF58" s="2">
        <f t="shared" si="156"/>
        <v>0.77836426450571161</v>
      </c>
      <c r="EG58" s="2">
        <f t="shared" si="156"/>
        <v>0.79509060469220849</v>
      </c>
      <c r="EH58" s="2">
        <f t="shared" si="156"/>
        <v>0.81196400336593699</v>
      </c>
      <c r="EI58" s="2">
        <f t="shared" si="156"/>
        <v>0.82911334998776964</v>
      </c>
      <c r="EJ58" s="2">
        <f t="shared" si="156"/>
        <v>0.84648277244789816</v>
      </c>
      <c r="EK58" s="2">
        <f t="shared" si="156"/>
        <v>0.86419945383437791</v>
      </c>
      <c r="EL58" s="2">
        <f t="shared" si="156"/>
        <v>0.8821194960044304</v>
      </c>
      <c r="EM58" s="2">
        <f t="shared" si="156"/>
        <v>0.9002146575184633</v>
      </c>
      <c r="EN58" s="2">
        <f t="shared" si="156"/>
        <v>0.9184136825280883</v>
      </c>
      <c r="EO58" s="2">
        <f t="shared" si="156"/>
        <v>0.93642555637947988</v>
      </c>
      <c r="EP58" s="2">
        <f t="shared" si="156"/>
        <v>0.95450449293020767</v>
      </c>
      <c r="EQ58" s="2">
        <f t="shared" si="156"/>
        <v>0.97304970489671538</v>
      </c>
      <c r="ER58" s="2">
        <f t="shared" si="156"/>
        <v>0.99183890309506328</v>
      </c>
      <c r="ES58" s="2">
        <f t="shared" si="156"/>
        <v>1.0111903564421054</v>
      </c>
      <c r="ET58" s="2">
        <f t="shared" si="156"/>
        <v>1.0313033844568087</v>
      </c>
      <c r="EU58" s="2">
        <f t="shared" si="156"/>
        <v>1.0507063434166519</v>
      </c>
      <c r="EV58" s="2">
        <f t="shared" si="156"/>
        <v>1.0702881579621375</v>
      </c>
      <c r="EW58" s="2">
        <f t="shared" si="156"/>
        <v>1.0899522697621176</v>
      </c>
      <c r="EX58" s="2">
        <f t="shared" si="156"/>
        <v>1.109541208889204</v>
      </c>
      <c r="EY58" s="2">
        <f t="shared" si="156"/>
        <v>1.1295801875681979</v>
      </c>
      <c r="EZ58" s="2">
        <f t="shared" si="156"/>
        <v>1.1506129809176484</v>
      </c>
      <c r="FA58" s="2">
        <f t="shared" si="156"/>
        <v>1.1719968106739822</v>
      </c>
      <c r="FB58" s="2">
        <f t="shared" si="156"/>
        <v>1.1936764203682591</v>
      </c>
      <c r="FC58" s="2">
        <f t="shared" si="156"/>
        <v>1.2160895978939574</v>
      </c>
      <c r="FD58" s="2">
        <f t="shared" si="156"/>
        <v>1.2386535866923303</v>
      </c>
      <c r="FE58" s="2">
        <f t="shared" si="156"/>
        <v>1.2616023138459498</v>
      </c>
      <c r="FF58" s="2">
        <f t="shared" si="156"/>
        <v>1.284509001612721</v>
      </c>
      <c r="FG58" s="2">
        <f t="shared" ref="FG58:FW58" si="157">UCC*FG56*GhgT-EaT</f>
        <v>1.3083472716522713</v>
      </c>
      <c r="FH58" s="2">
        <f t="shared" si="157"/>
        <v>1.3329175966113731</v>
      </c>
      <c r="FI58" s="2">
        <f t="shared" si="157"/>
        <v>1.3578564164893321</v>
      </c>
      <c r="FJ58" s="2">
        <f t="shared" si="157"/>
        <v>1.3826769824834533</v>
      </c>
      <c r="FK58" s="2">
        <f t="shared" si="157"/>
        <v>1.407836869668972</v>
      </c>
      <c r="FL58" s="2">
        <f t="shared" si="157"/>
        <v>1.4331875150874906</v>
      </c>
      <c r="FM58" s="2">
        <f t="shared" si="157"/>
        <v>1.4580516011609559</v>
      </c>
      <c r="FN58" s="2">
        <f t="shared" si="157"/>
        <v>1.4832528602906461</v>
      </c>
      <c r="FO58" s="2">
        <f t="shared" si="157"/>
        <v>1.5087293241523527</v>
      </c>
      <c r="FP58" s="2">
        <f t="shared" si="157"/>
        <v>1.5345120850697791</v>
      </c>
      <c r="FQ58" s="2">
        <f t="shared" si="157"/>
        <v>1.559331731268276</v>
      </c>
      <c r="FR58" s="2">
        <f t="shared" si="157"/>
        <v>1.5851103856141608</v>
      </c>
      <c r="FS58" s="2">
        <f t="shared" si="157"/>
        <v>1.6110841999480807</v>
      </c>
      <c r="FT58" s="2">
        <f t="shared" si="157"/>
        <v>1.6370990299319781</v>
      </c>
      <c r="FU58" s="2">
        <f t="shared" si="157"/>
        <v>1.6633788498038007</v>
      </c>
      <c r="FV58" s="2">
        <f t="shared" si="157"/>
        <v>1.6899236595635503</v>
      </c>
      <c r="FW58" s="2">
        <f t="shared" si="157"/>
        <v>1.7167334592112253</v>
      </c>
      <c r="FX58" s="2">
        <f t="shared" ref="FX58:GF58" si="158">UCC*FX56*GhgT*(1+TCREup*(FX$1-$FW$1)/9)-EaT</f>
        <v>1.7542075356150972</v>
      </c>
      <c r="FY58" s="2">
        <f t="shared" si="158"/>
        <v>1.7903347432422687</v>
      </c>
      <c r="FZ58" s="2">
        <f t="shared" si="158"/>
        <v>1.8250298103400147</v>
      </c>
      <c r="GA58" s="2">
        <f t="shared" si="158"/>
        <v>1.8582064627156403</v>
      </c>
      <c r="GB58" s="2">
        <f t="shared" si="158"/>
        <v>1.8897774358187243</v>
      </c>
      <c r="GC58" s="2">
        <f t="shared" si="158"/>
        <v>1.9196544868233598</v>
      </c>
      <c r="GD58" s="2">
        <f t="shared" si="158"/>
        <v>1.9477484067103989</v>
      </c>
      <c r="GE58" s="2">
        <f t="shared" si="158"/>
        <v>1.973969032349693</v>
      </c>
      <c r="GF58" s="2">
        <f t="shared" si="158"/>
        <v>1.9982252585823352</v>
      </c>
      <c r="GG58" s="2">
        <f t="shared" ref="GG58:HL58" si="159">UCC*GG56*GhgT*(1+TCREup)-EaT</f>
        <v>2.001877044186215</v>
      </c>
      <c r="GH58" s="2">
        <f t="shared" si="159"/>
        <v>1.9979311468800764</v>
      </c>
      <c r="GI58" s="2">
        <f t="shared" si="159"/>
        <v>1.9940402449121017</v>
      </c>
      <c r="GJ58" s="2">
        <f t="shared" si="159"/>
        <v>1.9902038701458489</v>
      </c>
      <c r="GK58" s="2">
        <f t="shared" si="159"/>
        <v>1.9864215544448727</v>
      </c>
      <c r="GL58" s="2">
        <f t="shared" si="159"/>
        <v>1.9826928296727284</v>
      </c>
      <c r="GM58" s="2">
        <f t="shared" si="159"/>
        <v>1.9790172276929714</v>
      </c>
      <c r="GN58" s="2">
        <f t="shared" si="159"/>
        <v>1.9753942803691591</v>
      </c>
      <c r="GO58" s="2">
        <f t="shared" si="159"/>
        <v>1.9718235195648441</v>
      </c>
      <c r="GP58" s="2">
        <f t="shared" si="159"/>
        <v>1.968304477143584</v>
      </c>
      <c r="GQ58" s="2">
        <f t="shared" si="159"/>
        <v>1.9648366849689345</v>
      </c>
      <c r="GR58" s="2">
        <f t="shared" si="159"/>
        <v>1.9614196749044508</v>
      </c>
      <c r="GS58" s="2">
        <f t="shared" si="159"/>
        <v>1.9580529788136878</v>
      </c>
      <c r="GT58" s="2">
        <f t="shared" si="159"/>
        <v>1.9547361285602016</v>
      </c>
      <c r="GU58" s="2">
        <f t="shared" si="159"/>
        <v>1.9514686560075476</v>
      </c>
      <c r="GV58" s="2">
        <f t="shared" si="159"/>
        <v>1.9482500930192823</v>
      </c>
      <c r="GW58" s="2">
        <f t="shared" si="159"/>
        <v>1.9450799714589602</v>
      </c>
      <c r="GX58" s="2">
        <f t="shared" si="159"/>
        <v>1.9419578231901367</v>
      </c>
      <c r="GY58" s="2">
        <f t="shared" si="159"/>
        <v>1.9388831800763686</v>
      </c>
      <c r="GZ58" s="2">
        <f t="shared" si="159"/>
        <v>1.9358555739812107</v>
      </c>
      <c r="HA58" s="2">
        <f t="shared" si="159"/>
        <v>1.9328745367682194</v>
      </c>
      <c r="HB58" s="2">
        <f t="shared" si="159"/>
        <v>1.9299396003009488</v>
      </c>
      <c r="HC58" s="2">
        <f t="shared" si="159"/>
        <v>1.9270502964429552</v>
      </c>
      <c r="HD58" s="2">
        <f t="shared" si="159"/>
        <v>1.9242061570577942</v>
      </c>
      <c r="HE58" s="2">
        <f t="shared" si="159"/>
        <v>1.9214067140090216</v>
      </c>
      <c r="HF58" s="2">
        <f t="shared" si="159"/>
        <v>1.9186514991601933</v>
      </c>
      <c r="HG58" s="2">
        <f t="shared" si="159"/>
        <v>1.9159400443748635</v>
      </c>
      <c r="HH58" s="2">
        <f t="shared" si="159"/>
        <v>1.9132718815165894</v>
      </c>
      <c r="HI58" s="2">
        <f t="shared" si="159"/>
        <v>1.9106465424489265</v>
      </c>
      <c r="HJ58" s="2">
        <f t="shared" si="159"/>
        <v>1.9080635590354282</v>
      </c>
      <c r="HK58" s="2">
        <f t="shared" si="159"/>
        <v>1.9055224631396526</v>
      </c>
      <c r="HL58" s="2">
        <f t="shared" si="159"/>
        <v>1.9030227866251541</v>
      </c>
      <c r="HM58" s="2">
        <f t="shared" ref="HM58:IS58" si="160">UCC*HM56*GhgT*(1+TCREup)-EaT</f>
        <v>1.9005640613554884</v>
      </c>
      <c r="HN58" s="2">
        <f t="shared" si="160"/>
        <v>1.8981458191942109</v>
      </c>
      <c r="HO58" s="2">
        <f t="shared" si="160"/>
        <v>1.8957675920048782</v>
      </c>
      <c r="HP58" s="2">
        <f t="shared" si="160"/>
        <v>1.893428911651045</v>
      </c>
      <c r="HQ58" s="2">
        <f t="shared" si="160"/>
        <v>1.8911293099962665</v>
      </c>
      <c r="HR58" s="2">
        <f t="shared" si="160"/>
        <v>1.8888683189040993</v>
      </c>
      <c r="HS58" s="2">
        <f t="shared" si="160"/>
        <v>1.8866454702380986</v>
      </c>
      <c r="HT58" s="2">
        <f t="shared" si="160"/>
        <v>1.8844602958618195</v>
      </c>
      <c r="HU58" s="2">
        <f t="shared" si="160"/>
        <v>1.8823123276388185</v>
      </c>
      <c r="HV58" s="2">
        <f t="shared" si="160"/>
        <v>1.8802010974326504</v>
      </c>
      <c r="HW58" s="2">
        <f t="shared" si="160"/>
        <v>1.8781261371068709</v>
      </c>
      <c r="HX58" s="2">
        <f t="shared" si="160"/>
        <v>1.876086978525036</v>
      </c>
      <c r="HY58" s="2">
        <f t="shared" si="160"/>
        <v>1.8740831535507008</v>
      </c>
      <c r="HZ58" s="2">
        <f t="shared" si="160"/>
        <v>1.8721141940474213</v>
      </c>
      <c r="IA58" s="2">
        <f t="shared" si="160"/>
        <v>1.8701796318787527</v>
      </c>
      <c r="IB58" s="2">
        <f t="shared" si="160"/>
        <v>1.8682789989082507</v>
      </c>
      <c r="IC58" s="2">
        <f t="shared" si="160"/>
        <v>1.8664118269994712</v>
      </c>
      <c r="ID58" s="2">
        <f t="shared" si="160"/>
        <v>1.8645776480159688</v>
      </c>
      <c r="IE58" s="2">
        <f t="shared" si="160"/>
        <v>1.8627759938213002</v>
      </c>
      <c r="IF58" s="2">
        <f t="shared" si="160"/>
        <v>1.8610063962790211</v>
      </c>
      <c r="IG58" s="2">
        <f t="shared" si="160"/>
        <v>1.8592683872526865</v>
      </c>
      <c r="IH58" s="2">
        <f t="shared" si="160"/>
        <v>1.8575614986058515</v>
      </c>
      <c r="II58" s="2">
        <f t="shared" si="160"/>
        <v>1.8558852622020729</v>
      </c>
      <c r="IJ58" s="2">
        <f t="shared" si="160"/>
        <v>1.854239209904905</v>
      </c>
      <c r="IK58" s="2">
        <f t="shared" si="160"/>
        <v>1.8526228735779049</v>
      </c>
      <c r="IL58" s="2">
        <f t="shared" si="160"/>
        <v>1.8510357850846264</v>
      </c>
      <c r="IM58" s="2">
        <f t="shared" si="160"/>
        <v>1.8494774762886266</v>
      </c>
      <c r="IN58" s="2">
        <f t="shared" si="160"/>
        <v>1.8479474790534598</v>
      </c>
      <c r="IO58" s="2">
        <f t="shared" si="160"/>
        <v>1.8464453252426831</v>
      </c>
      <c r="IP58" s="2">
        <f t="shared" si="160"/>
        <v>1.8449705467198507</v>
      </c>
      <c r="IQ58" s="2">
        <f t="shared" si="160"/>
        <v>1.8435226753485185</v>
      </c>
      <c r="IR58" s="2">
        <f t="shared" si="160"/>
        <v>1.8421012429922425</v>
      </c>
      <c r="IS58" s="2">
        <f t="shared" si="160"/>
        <v>1.8407057815145784</v>
      </c>
    </row>
    <row r="59" spans="1:253" s="2" customFormat="1" ht="16.7" customHeight="1">
      <c r="A59" s="7"/>
      <c r="B59" s="10" t="s">
        <v>133</v>
      </c>
      <c r="C59" s="2">
        <f t="shared" ref="C59:AH59" si="161">LCC*C56*GhgT-EaT</f>
        <v>-5.1760379101599571E-2</v>
      </c>
      <c r="D59" s="2">
        <f t="shared" si="161"/>
        <v>-5.0491928263329058E-2</v>
      </c>
      <c r="E59" s="2">
        <f t="shared" si="161"/>
        <v>-4.9204040324133017E-2</v>
      </c>
      <c r="F59" s="2">
        <f t="shared" si="161"/>
        <v>-4.7893037307398953E-2</v>
      </c>
      <c r="G59" s="2">
        <f t="shared" si="161"/>
        <v>-4.6556153226413564E-2</v>
      </c>
      <c r="H59" s="2">
        <f t="shared" si="161"/>
        <v>-4.5212241800770527E-2</v>
      </c>
      <c r="I59" s="2">
        <f t="shared" si="161"/>
        <v>-4.385573425819863E-2</v>
      </c>
      <c r="J59" s="2">
        <f t="shared" si="161"/>
        <v>-4.2484478445403935E-2</v>
      </c>
      <c r="K59" s="2">
        <f t="shared" si="161"/>
        <v>-4.1103956649435683E-2</v>
      </c>
      <c r="L59" s="2">
        <f t="shared" si="161"/>
        <v>-3.9701004593667412E-2</v>
      </c>
      <c r="M59" s="2">
        <f t="shared" si="161"/>
        <v>-3.8331332689218491E-2</v>
      </c>
      <c r="N59" s="2">
        <f t="shared" si="161"/>
        <v>-3.6984411689558891E-2</v>
      </c>
      <c r="O59" s="2">
        <f t="shared" si="161"/>
        <v>-3.5640867052974798E-2</v>
      </c>
      <c r="P59" s="2">
        <f t="shared" si="161"/>
        <v>-3.4290857504944872E-2</v>
      </c>
      <c r="Q59" s="2">
        <f t="shared" si="161"/>
        <v>-3.2936880484103488E-2</v>
      </c>
      <c r="R59" s="2">
        <f t="shared" si="161"/>
        <v>-3.1586261177042968E-2</v>
      </c>
      <c r="S59" s="2">
        <f t="shared" si="161"/>
        <v>-3.0223143982274946E-2</v>
      </c>
      <c r="T59" s="2">
        <f t="shared" si="161"/>
        <v>-2.8844838418624036E-2</v>
      </c>
      <c r="U59" s="2">
        <f t="shared" si="161"/>
        <v>-2.7468603391145978E-2</v>
      </c>
      <c r="V59" s="2">
        <f t="shared" si="161"/>
        <v>-2.6084935884837956E-2</v>
      </c>
      <c r="W59" s="2">
        <f t="shared" si="161"/>
        <v>-2.4629128779585535E-2</v>
      </c>
      <c r="X59" s="2">
        <f t="shared" si="161"/>
        <v>-2.3129018299470568E-2</v>
      </c>
      <c r="Y59" s="2">
        <f t="shared" si="161"/>
        <v>-2.1589384460957151E-2</v>
      </c>
      <c r="Z59" s="2">
        <f t="shared" si="161"/>
        <v>-2.0011774261838818E-2</v>
      </c>
      <c r="AA59" s="2">
        <f t="shared" si="161"/>
        <v>-1.8425217939643163E-2</v>
      </c>
      <c r="AB59" s="2">
        <f t="shared" si="161"/>
        <v>-1.680861225652551E-2</v>
      </c>
      <c r="AC59" s="2">
        <f t="shared" si="161"/>
        <v>-1.5173916951632102E-2</v>
      </c>
      <c r="AD59" s="2">
        <f t="shared" si="161"/>
        <v>-1.3511648179577111E-2</v>
      </c>
      <c r="AE59" s="2">
        <f t="shared" si="161"/>
        <v>-1.1824918864511334E-2</v>
      </c>
      <c r="AF59" s="2">
        <f t="shared" si="161"/>
        <v>-1.01076801676898E-2</v>
      </c>
      <c r="AG59" s="2">
        <f t="shared" si="161"/>
        <v>-8.3411613477092153E-3</v>
      </c>
      <c r="AH59" s="2">
        <f t="shared" si="161"/>
        <v>-6.5702437723407156E-3</v>
      </c>
      <c r="AI59" s="2">
        <f t="shared" ref="AI59:BN59" si="162">LCC*AI56*GhgT-EaT</f>
        <v>-4.7592167703794999E-3</v>
      </c>
      <c r="AJ59" s="2">
        <f t="shared" si="162"/>
        <v>-2.9035971501687671E-3</v>
      </c>
      <c r="AK59" s="2">
        <f t="shared" si="162"/>
        <v>-1.038550099864359E-3</v>
      </c>
      <c r="AL59" s="2">
        <f t="shared" si="162"/>
        <v>8.3092346517366078E-4</v>
      </c>
      <c r="AM59" s="2">
        <f t="shared" si="162"/>
        <v>2.7234701203797188E-3</v>
      </c>
      <c r="AN59" s="2">
        <f t="shared" si="162"/>
        <v>4.653973093490367E-3</v>
      </c>
      <c r="AO59" s="2">
        <f t="shared" si="162"/>
        <v>6.6290464491530754E-3</v>
      </c>
      <c r="AP59" s="2">
        <f t="shared" si="162"/>
        <v>8.6060247550069011E-3</v>
      </c>
      <c r="AQ59" s="2">
        <f t="shared" si="162"/>
        <v>1.0702273901527899E-2</v>
      </c>
      <c r="AR59" s="2">
        <f t="shared" si="162"/>
        <v>1.2854489184387273E-2</v>
      </c>
      <c r="AS59" s="2">
        <f t="shared" si="162"/>
        <v>1.5027080423756077E-2</v>
      </c>
      <c r="AT59" s="2">
        <f t="shared" si="162"/>
        <v>1.7220546408894512E-2</v>
      </c>
      <c r="AU59" s="2">
        <f t="shared" si="162"/>
        <v>1.9445476123456894E-2</v>
      </c>
      <c r="AV59" s="2">
        <f t="shared" si="162"/>
        <v>2.1714739050577352E-2</v>
      </c>
      <c r="AW59" s="2">
        <f t="shared" si="162"/>
        <v>2.4016626302348458E-2</v>
      </c>
      <c r="AX59" s="2">
        <f t="shared" si="162"/>
        <v>2.6351287793347548E-2</v>
      </c>
      <c r="AY59" s="2">
        <f t="shared" si="162"/>
        <v>2.8728364103582378E-2</v>
      </c>
      <c r="AZ59" s="2">
        <f t="shared" si="162"/>
        <v>3.1179197756760167E-2</v>
      </c>
      <c r="BA59" s="2">
        <f t="shared" si="162"/>
        <v>3.3690859229836008E-2</v>
      </c>
      <c r="BB59" s="2">
        <f t="shared" si="162"/>
        <v>3.624051334637348E-2</v>
      </c>
      <c r="BC59" s="2">
        <f t="shared" si="162"/>
        <v>3.8831297867832661E-2</v>
      </c>
      <c r="BD59" s="2">
        <f t="shared" si="162"/>
        <v>4.1491037574142832E-2</v>
      </c>
      <c r="BE59" s="2">
        <f t="shared" si="162"/>
        <v>4.4189756628579317E-2</v>
      </c>
      <c r="BF59" s="2">
        <f t="shared" si="162"/>
        <v>4.6945061799632808E-2</v>
      </c>
      <c r="BG59" s="2">
        <f t="shared" si="162"/>
        <v>4.9750532611976268E-2</v>
      </c>
      <c r="BH59" s="2">
        <f t="shared" si="162"/>
        <v>5.2688675514649112E-2</v>
      </c>
      <c r="BI59" s="2">
        <f t="shared" si="162"/>
        <v>5.5606425907505773E-2</v>
      </c>
      <c r="BJ59" s="2">
        <f t="shared" si="162"/>
        <v>5.8579457989361837E-2</v>
      </c>
      <c r="BK59" s="2">
        <f t="shared" si="162"/>
        <v>6.1573781327699896E-2</v>
      </c>
      <c r="BL59" s="2">
        <f t="shared" si="162"/>
        <v>6.4579284712393437E-2</v>
      </c>
      <c r="BM59" s="2">
        <f t="shared" si="162"/>
        <v>6.7622399649973464E-2</v>
      </c>
      <c r="BN59" s="2">
        <f t="shared" si="162"/>
        <v>7.0756210061217212E-2</v>
      </c>
      <c r="BO59" s="2">
        <f t="shared" ref="BO59:CT59" si="163">LCC*BO56*GhgT-EaT</f>
        <v>7.3787906979916745E-2</v>
      </c>
      <c r="BP59" s="2">
        <f t="shared" si="163"/>
        <v>7.6797681064839973E-2</v>
      </c>
      <c r="BQ59" s="2">
        <f t="shared" si="163"/>
        <v>7.9882367717147684E-2</v>
      </c>
      <c r="BR59" s="2">
        <f t="shared" si="163"/>
        <v>8.3020097002505094E-2</v>
      </c>
      <c r="BS59" s="2">
        <f t="shared" si="163"/>
        <v>8.6151727612816809E-2</v>
      </c>
      <c r="BT59" s="2">
        <f t="shared" si="163"/>
        <v>8.9127229221098475E-2</v>
      </c>
      <c r="BU59" s="2">
        <f t="shared" si="163"/>
        <v>9.2325929382670757E-2</v>
      </c>
      <c r="BV59" s="2">
        <f t="shared" si="163"/>
        <v>9.5422914853812407E-2</v>
      </c>
      <c r="BW59" s="2">
        <f t="shared" si="163"/>
        <v>9.8598677203154961E-2</v>
      </c>
      <c r="BX59" s="2">
        <f t="shared" si="163"/>
        <v>0.10192615207584249</v>
      </c>
      <c r="BY59" s="2">
        <f t="shared" si="163"/>
        <v>0.10527247833696191</v>
      </c>
      <c r="BZ59" s="2">
        <f t="shared" si="163"/>
        <v>0.10865902631729787</v>
      </c>
      <c r="CA59" s="2">
        <f t="shared" si="163"/>
        <v>0.11202529694074473</v>
      </c>
      <c r="CB59" s="2">
        <f t="shared" si="163"/>
        <v>0.11551543445061718</v>
      </c>
      <c r="CC59" s="2">
        <f t="shared" si="163"/>
        <v>0.11900930028196663</v>
      </c>
      <c r="CD59" s="2">
        <f t="shared" si="163"/>
        <v>0.12261174245071496</v>
      </c>
      <c r="CE59" s="2">
        <f t="shared" si="163"/>
        <v>0.12614000549497165</v>
      </c>
      <c r="CF59" s="2">
        <f t="shared" si="163"/>
        <v>0.12956249501384445</v>
      </c>
      <c r="CG59" s="2">
        <f t="shared" si="163"/>
        <v>0.13289919339728926</v>
      </c>
      <c r="CH59" s="2">
        <f t="shared" si="163"/>
        <v>0.13630527218949248</v>
      </c>
      <c r="CI59" s="2">
        <f t="shared" si="163"/>
        <v>0.13983214478831787</v>
      </c>
      <c r="CJ59" s="2">
        <f t="shared" si="163"/>
        <v>0.14342870283709899</v>
      </c>
      <c r="CK59" s="2">
        <f t="shared" si="163"/>
        <v>0.14716574813303887</v>
      </c>
      <c r="CL59" s="2">
        <f t="shared" si="163"/>
        <v>0.15100323905901486</v>
      </c>
      <c r="CM59" s="2">
        <f t="shared" si="163"/>
        <v>0.15477356973301512</v>
      </c>
      <c r="CN59" s="2">
        <f t="shared" si="163"/>
        <v>0.15863497190619522</v>
      </c>
      <c r="CO59" s="2">
        <f t="shared" si="163"/>
        <v>0.16267744843552448</v>
      </c>
      <c r="CP59" s="2">
        <f t="shared" si="163"/>
        <v>0.16682338297923519</v>
      </c>
      <c r="CQ59" s="2">
        <f t="shared" si="163"/>
        <v>0.17099834884227372</v>
      </c>
      <c r="CR59" s="2">
        <f t="shared" si="163"/>
        <v>0.17522871667991022</v>
      </c>
      <c r="CS59" s="2">
        <f t="shared" si="163"/>
        <v>0.17951439099388103</v>
      </c>
      <c r="CT59" s="2">
        <f t="shared" si="163"/>
        <v>0.18354849657095404</v>
      </c>
      <c r="CU59" s="2">
        <f t="shared" ref="CU59:DZ59" si="164">LCC*CU56*GhgT-EaT</f>
        <v>0.187743043005729</v>
      </c>
      <c r="CV59" s="2">
        <f t="shared" si="164"/>
        <v>0.19212520991072599</v>
      </c>
      <c r="CW59" s="2">
        <f t="shared" si="164"/>
        <v>0.19660137456972662</v>
      </c>
      <c r="CX59" s="2">
        <f t="shared" si="164"/>
        <v>0.20101854838786803</v>
      </c>
      <c r="CY59" s="2">
        <f t="shared" si="164"/>
        <v>0.2058744668344053</v>
      </c>
      <c r="CZ59" s="2">
        <f t="shared" si="164"/>
        <v>0.21092570836255786</v>
      </c>
      <c r="DA59" s="2">
        <f t="shared" si="164"/>
        <v>0.21607394381969458</v>
      </c>
      <c r="DB59" s="2">
        <f t="shared" si="164"/>
        <v>0.22134238128289407</v>
      </c>
      <c r="DC59" s="2">
        <f t="shared" si="164"/>
        <v>0.22673596656625866</v>
      </c>
      <c r="DD59" s="2">
        <f t="shared" si="164"/>
        <v>0.23244621919483899</v>
      </c>
      <c r="DE59" s="2">
        <f t="shared" si="164"/>
        <v>0.23840175355502846</v>
      </c>
      <c r="DF59" s="2">
        <f t="shared" si="164"/>
        <v>0.24452910715323029</v>
      </c>
      <c r="DG59" s="2">
        <f t="shared" si="164"/>
        <v>0.2508290046779868</v>
      </c>
      <c r="DH59" s="2">
        <f t="shared" si="164"/>
        <v>0.2574419682703924</v>
      </c>
      <c r="DI59" s="2">
        <f t="shared" si="164"/>
        <v>0.26398017382527955</v>
      </c>
      <c r="DJ59" s="2">
        <f t="shared" si="164"/>
        <v>0.27047367013621332</v>
      </c>
      <c r="DK59" s="2">
        <f t="shared" si="164"/>
        <v>0.27696275155588618</v>
      </c>
      <c r="DL59" s="2">
        <f t="shared" si="164"/>
        <v>0.28359699210031786</v>
      </c>
      <c r="DM59" s="2">
        <f t="shared" si="164"/>
        <v>0.2903947460384152</v>
      </c>
      <c r="DN59" s="2">
        <f t="shared" si="164"/>
        <v>0.29723956692755532</v>
      </c>
      <c r="DO59" s="2">
        <f t="shared" si="164"/>
        <v>0.30427111852389666</v>
      </c>
      <c r="DP59" s="2">
        <f t="shared" si="164"/>
        <v>0.31148701660448647</v>
      </c>
      <c r="DQ59" s="2">
        <f t="shared" si="164"/>
        <v>0.31895799064759672</v>
      </c>
      <c r="DR59" s="2">
        <f t="shared" si="164"/>
        <v>0.32665060364969917</v>
      </c>
      <c r="DS59" s="2">
        <f t="shared" si="164"/>
        <v>0.33478706210333298</v>
      </c>
      <c r="DT59" s="2">
        <f t="shared" si="164"/>
        <v>0.34301025603341107</v>
      </c>
      <c r="DU59" s="2">
        <f t="shared" si="164"/>
        <v>0.3514943070309654</v>
      </c>
      <c r="DV59" s="2">
        <f t="shared" si="164"/>
        <v>0.36024918056294358</v>
      </c>
      <c r="DW59" s="2">
        <f t="shared" si="164"/>
        <v>0.3689685776628554</v>
      </c>
      <c r="DX59" s="2">
        <f t="shared" si="164"/>
        <v>0.37777403470202581</v>
      </c>
      <c r="DY59" s="2">
        <f t="shared" si="164"/>
        <v>0.38689580964731141</v>
      </c>
      <c r="DZ59" s="2">
        <f t="shared" si="164"/>
        <v>0.39620496814269746</v>
      </c>
      <c r="EA59" s="2">
        <f t="shared" ref="EA59:FF59" si="165">LCC*EA56*GhgT-EaT</f>
        <v>0.40566488128615097</v>
      </c>
      <c r="EB59" s="2">
        <f t="shared" si="165"/>
        <v>0.41528549564251266</v>
      </c>
      <c r="EC59" s="2">
        <f t="shared" si="165"/>
        <v>0.42491953816713524</v>
      </c>
      <c r="ED59" s="2">
        <f t="shared" si="165"/>
        <v>0.43443867428577981</v>
      </c>
      <c r="EE59" s="2">
        <f t="shared" si="165"/>
        <v>0.44396996722228449</v>
      </c>
      <c r="EF59" s="2">
        <f t="shared" si="165"/>
        <v>0.45369887768569989</v>
      </c>
      <c r="EG59" s="2">
        <f t="shared" si="165"/>
        <v>0.46389322709681641</v>
      </c>
      <c r="EH59" s="2">
        <f t="shared" si="165"/>
        <v>0.47417720553532311</v>
      </c>
      <c r="EI59" s="2">
        <f t="shared" si="165"/>
        <v>0.48462936839259002</v>
      </c>
      <c r="EJ59" s="2">
        <f t="shared" si="165"/>
        <v>0.49521566280329404</v>
      </c>
      <c r="EK59" s="2">
        <f t="shared" si="165"/>
        <v>0.50601360416078278</v>
      </c>
      <c r="EL59" s="2">
        <f t="shared" si="165"/>
        <v>0.51693548960054791</v>
      </c>
      <c r="EM59" s="2">
        <f t="shared" si="165"/>
        <v>0.52796410656444059</v>
      </c>
      <c r="EN59" s="2">
        <f t="shared" si="165"/>
        <v>0.53905602612491588</v>
      </c>
      <c r="EO59" s="2">
        <f t="shared" si="165"/>
        <v>0.55003388102579109</v>
      </c>
      <c r="EP59" s="2">
        <f t="shared" si="165"/>
        <v>0.5610526092188427</v>
      </c>
      <c r="EQ59" s="2">
        <f t="shared" si="165"/>
        <v>0.57235552238345877</v>
      </c>
      <c r="ER59" s="2">
        <f t="shared" si="165"/>
        <v>0.58380713997899902</v>
      </c>
      <c r="ES59" s="2">
        <f t="shared" si="165"/>
        <v>0.59560144015662708</v>
      </c>
      <c r="ET59" s="2">
        <f t="shared" si="165"/>
        <v>0.60785990393359779</v>
      </c>
      <c r="EU59" s="2">
        <f t="shared" si="165"/>
        <v>0.61968559568928039</v>
      </c>
      <c r="EV59" s="2">
        <f t="shared" si="165"/>
        <v>0.63162029612910053</v>
      </c>
      <c r="EW59" s="2">
        <f t="shared" si="165"/>
        <v>0.64360515499918924</v>
      </c>
      <c r="EX59" s="2">
        <f t="shared" si="165"/>
        <v>0.65554419772031158</v>
      </c>
      <c r="EY59" s="2">
        <f t="shared" si="165"/>
        <v>0.66775752999849269</v>
      </c>
      <c r="EZ59" s="2">
        <f t="shared" si="165"/>
        <v>0.68057657122959248</v>
      </c>
      <c r="FA59" s="2">
        <f t="shared" si="165"/>
        <v>0.69360956170170329</v>
      </c>
      <c r="FB59" s="2">
        <f t="shared" si="165"/>
        <v>0.70682282376954719</v>
      </c>
      <c r="FC59" s="2">
        <f t="shared" si="165"/>
        <v>0.72048317986434995</v>
      </c>
      <c r="FD59" s="2">
        <f t="shared" si="165"/>
        <v>0.73423545222963582</v>
      </c>
      <c r="FE59" s="2">
        <f t="shared" si="165"/>
        <v>0.74822221445830561</v>
      </c>
      <c r="FF59" s="2">
        <f t="shared" si="165"/>
        <v>0.76218335457276609</v>
      </c>
      <c r="FG59" s="2">
        <f t="shared" ref="FG59:FW59" si="166">LCC*FG56*GhgT-EaT</f>
        <v>0.77671227431433121</v>
      </c>
      <c r="FH59" s="2">
        <f t="shared" si="166"/>
        <v>0.79168736599517453</v>
      </c>
      <c r="FI59" s="2">
        <f t="shared" si="166"/>
        <v>0.80688704750960749</v>
      </c>
      <c r="FJ59" s="2">
        <f t="shared" si="166"/>
        <v>0.82201465579118616</v>
      </c>
      <c r="FK59" s="2">
        <f t="shared" si="166"/>
        <v>0.83734907313853368</v>
      </c>
      <c r="FL59" s="2">
        <f t="shared" si="166"/>
        <v>0.85279975358100923</v>
      </c>
      <c r="FM59" s="2">
        <f t="shared" si="166"/>
        <v>0.86795388642745286</v>
      </c>
      <c r="FN59" s="2">
        <f t="shared" si="166"/>
        <v>0.88331351909686107</v>
      </c>
      <c r="FO59" s="2">
        <f t="shared" si="166"/>
        <v>0.89884088321059541</v>
      </c>
      <c r="FP59" s="2">
        <f t="shared" si="166"/>
        <v>0.91455492888017431</v>
      </c>
      <c r="FQ59" s="2">
        <f t="shared" si="166"/>
        <v>0.92968197656583773</v>
      </c>
      <c r="FR59" s="2">
        <f t="shared" si="166"/>
        <v>0.94539351936720362</v>
      </c>
      <c r="FS59" s="2">
        <f t="shared" si="166"/>
        <v>0.96122400803998642</v>
      </c>
      <c r="FT59" s="2">
        <f t="shared" si="166"/>
        <v>0.97707949488107915</v>
      </c>
      <c r="FU59" s="2">
        <f t="shared" si="166"/>
        <v>0.99309648743578316</v>
      </c>
      <c r="FV59" s="2">
        <f t="shared" si="166"/>
        <v>1.009274985704099</v>
      </c>
      <c r="FW59" s="2">
        <f t="shared" si="166"/>
        <v>1.0256149896860265</v>
      </c>
      <c r="FX59" s="2">
        <f t="shared" ref="FX59:GF59" si="167">LCC*FX56*GhgT*(1+TCREup*(FX$1-$FW$1)/9)-EaT</f>
        <v>1.048454644055149</v>
      </c>
      <c r="FY59" s="2">
        <f t="shared" si="167"/>
        <v>1.0704734104853968</v>
      </c>
      <c r="FZ59" s="2">
        <f t="shared" si="167"/>
        <v>1.0916193176529485</v>
      </c>
      <c r="GA59" s="2">
        <f t="shared" si="167"/>
        <v>1.1118397832680937</v>
      </c>
      <c r="GB59" s="2">
        <f t="shared" si="167"/>
        <v>1.1310816214391017</v>
      </c>
      <c r="GC59" s="2">
        <f t="shared" si="167"/>
        <v>1.1492910500360938</v>
      </c>
      <c r="GD59" s="2">
        <f t="shared" si="167"/>
        <v>1.1664136980549114</v>
      </c>
      <c r="GE59" s="2">
        <f t="shared" si="167"/>
        <v>1.1823946129809892</v>
      </c>
      <c r="GF59" s="2">
        <f t="shared" si="167"/>
        <v>1.1971782681532233</v>
      </c>
      <c r="GG59" s="2">
        <f t="shared" ref="GG59:HL59" si="168">LCC*GG56*GhgT*(1+TCREup)-EaT</f>
        <v>1.1994039539879817</v>
      </c>
      <c r="GH59" s="2">
        <f t="shared" si="168"/>
        <v>1.1969990133117399</v>
      </c>
      <c r="GI59" s="2">
        <f t="shared" si="168"/>
        <v>1.1946275911271098</v>
      </c>
      <c r="GJ59" s="2">
        <f t="shared" si="168"/>
        <v>1.1922894021148627</v>
      </c>
      <c r="GK59" s="2">
        <f t="shared" si="168"/>
        <v>1.1899841609557693</v>
      </c>
      <c r="GL59" s="2">
        <f t="shared" si="168"/>
        <v>1.1877115823306015</v>
      </c>
      <c r="GM59" s="2">
        <f t="shared" si="168"/>
        <v>1.1854713809201289</v>
      </c>
      <c r="GN59" s="2">
        <f t="shared" si="168"/>
        <v>1.1832632714051237</v>
      </c>
      <c r="GO59" s="2">
        <f t="shared" si="168"/>
        <v>1.1810869684663556</v>
      </c>
      <c r="GP59" s="2">
        <f t="shared" si="168"/>
        <v>1.1789421867845971</v>
      </c>
      <c r="GQ59" s="2">
        <f t="shared" si="168"/>
        <v>1.1768286410406181</v>
      </c>
      <c r="GR59" s="2">
        <f t="shared" si="168"/>
        <v>1.1747460459151899</v>
      </c>
      <c r="GS59" s="2">
        <f t="shared" si="168"/>
        <v>1.1726941160890834</v>
      </c>
      <c r="GT59" s="2">
        <f t="shared" si="168"/>
        <v>1.1706725662430695</v>
      </c>
      <c r="GU59" s="2">
        <f t="shared" si="168"/>
        <v>1.1686811110579192</v>
      </c>
      <c r="GV59" s="2">
        <f t="shared" si="168"/>
        <v>1.166719465214404</v>
      </c>
      <c r="GW59" s="2">
        <f t="shared" si="168"/>
        <v>1.164787343393294</v>
      </c>
      <c r="GX59" s="2">
        <f t="shared" si="168"/>
        <v>1.1628844602753605</v>
      </c>
      <c r="GY59" s="2">
        <f t="shared" si="168"/>
        <v>1.1610105305413749</v>
      </c>
      <c r="GZ59" s="2">
        <f t="shared" si="168"/>
        <v>1.1591652688721075</v>
      </c>
      <c r="HA59" s="2">
        <f t="shared" si="168"/>
        <v>1.1573483899483303</v>
      </c>
      <c r="HB59" s="2">
        <f t="shared" si="168"/>
        <v>1.1555596084508131</v>
      </c>
      <c r="HC59" s="2">
        <f t="shared" si="168"/>
        <v>1.1537986390603272</v>
      </c>
      <c r="HD59" s="2">
        <f t="shared" si="168"/>
        <v>1.1520651964576438</v>
      </c>
      <c r="HE59" s="2">
        <f t="shared" si="168"/>
        <v>1.150358995323534</v>
      </c>
      <c r="HF59" s="2">
        <f t="shared" si="168"/>
        <v>1.1486797503387685</v>
      </c>
      <c r="HG59" s="2">
        <f t="shared" si="168"/>
        <v>1.1470271761841184</v>
      </c>
      <c r="HH59" s="2">
        <f t="shared" si="168"/>
        <v>1.1454009875403544</v>
      </c>
      <c r="HI59" s="2">
        <f t="shared" si="168"/>
        <v>1.1438008990882484</v>
      </c>
      <c r="HJ59" s="2">
        <f t="shared" si="168"/>
        <v>1.1422266255085698</v>
      </c>
      <c r="HK59" s="2">
        <f t="shared" si="168"/>
        <v>1.1406778814820906</v>
      </c>
      <c r="HL59" s="2">
        <f t="shared" si="168"/>
        <v>1.1391543816895819</v>
      </c>
      <c r="HM59" s="2">
        <f t="shared" ref="HM59:IS59" si="169">LCC*HM56*GhgT*(1+TCREup)-EaT</f>
        <v>1.1376558408118145</v>
      </c>
      <c r="HN59" s="2">
        <f t="shared" si="169"/>
        <v>1.1361819735295584</v>
      </c>
      <c r="HO59" s="2">
        <f t="shared" si="169"/>
        <v>1.1347324945235864</v>
      </c>
      <c r="HP59" s="2">
        <f t="shared" si="169"/>
        <v>1.1333071184746681</v>
      </c>
      <c r="HQ59" s="2">
        <f t="shared" si="169"/>
        <v>1.131905560063575</v>
      </c>
      <c r="HR59" s="2">
        <f t="shared" si="169"/>
        <v>1.1305275339710779</v>
      </c>
      <c r="HS59" s="2">
        <f t="shared" si="169"/>
        <v>1.1291727548779478</v>
      </c>
      <c r="HT59" s="2">
        <f t="shared" si="169"/>
        <v>1.1278409374649558</v>
      </c>
      <c r="HU59" s="2">
        <f t="shared" si="169"/>
        <v>1.1265317964128727</v>
      </c>
      <c r="HV59" s="2">
        <f t="shared" si="169"/>
        <v>1.1252450464024697</v>
      </c>
      <c r="HW59" s="2">
        <f t="shared" si="169"/>
        <v>1.123980402114517</v>
      </c>
      <c r="HX59" s="2">
        <f t="shared" si="169"/>
        <v>1.122737578229787</v>
      </c>
      <c r="HY59" s="2">
        <f t="shared" si="169"/>
        <v>1.1215162894290496</v>
      </c>
      <c r="HZ59" s="2">
        <f t="shared" si="169"/>
        <v>1.1203162503930759</v>
      </c>
      <c r="IA59" s="2">
        <f t="shared" si="169"/>
        <v>1.1191371758026369</v>
      </c>
      <c r="IB59" s="2">
        <f t="shared" si="169"/>
        <v>1.1179787803385037</v>
      </c>
      <c r="IC59" s="2">
        <f t="shared" si="169"/>
        <v>1.1168407786814478</v>
      </c>
      <c r="ID59" s="2">
        <f t="shared" si="169"/>
        <v>1.1157228855122387</v>
      </c>
      <c r="IE59" s="2">
        <f t="shared" si="169"/>
        <v>1.1146248155116489</v>
      </c>
      <c r="IF59" s="2">
        <f t="shared" si="169"/>
        <v>1.113546283360449</v>
      </c>
      <c r="IG59" s="2">
        <f t="shared" si="169"/>
        <v>1.112487003739409</v>
      </c>
      <c r="IH59" s="2">
        <f t="shared" si="169"/>
        <v>1.1114466913293011</v>
      </c>
      <c r="II59" s="2">
        <f t="shared" si="169"/>
        <v>1.1104250608108959</v>
      </c>
      <c r="IJ59" s="2">
        <f t="shared" si="169"/>
        <v>1.1094218268649638</v>
      </c>
      <c r="IK59" s="2">
        <f t="shared" si="169"/>
        <v>1.1084367041722771</v>
      </c>
      <c r="IL59" s="2">
        <f t="shared" si="169"/>
        <v>1.1074694074136047</v>
      </c>
      <c r="IM59" s="2">
        <f t="shared" si="169"/>
        <v>1.1065196512697195</v>
      </c>
      <c r="IN59" s="2">
        <f t="shared" si="169"/>
        <v>1.1055871504213917</v>
      </c>
      <c r="IO59" s="2">
        <f t="shared" si="169"/>
        <v>1.1046716195493924</v>
      </c>
      <c r="IP59" s="2">
        <f t="shared" si="169"/>
        <v>1.1037727733344924</v>
      </c>
      <c r="IQ59" s="2">
        <f t="shared" si="169"/>
        <v>1.1028903264574623</v>
      </c>
      <c r="IR59" s="2">
        <f t="shared" si="169"/>
        <v>1.1020239935990743</v>
      </c>
      <c r="IS59" s="2">
        <f t="shared" si="169"/>
        <v>1.1011734894400982</v>
      </c>
    </row>
    <row r="60" spans="1:253" s="2" customFormat="1" ht="16.7" customHeight="1">
      <c r="A60" s="7"/>
      <c r="B60" s="10" t="s">
        <v>134</v>
      </c>
      <c r="FW60" s="2">
        <f>FW56</f>
        <v>3669.16477493</v>
      </c>
      <c r="FX60" s="2">
        <f t="shared" ref="FX60:HC60" si="170">FX56-SUM(FX1-$FW1)*CDR1a</f>
        <v>3692.7067702799727</v>
      </c>
      <c r="FY60" s="2">
        <f t="shared" si="170"/>
        <v>3712.7231079541539</v>
      </c>
      <c r="FZ60" s="2">
        <f t="shared" si="170"/>
        <v>3729.1564290509509</v>
      </c>
      <c r="GA60" s="2">
        <f t="shared" si="170"/>
        <v>3741.9498255679082</v>
      </c>
      <c r="GB60" s="2">
        <f t="shared" si="170"/>
        <v>3751.0468404017056</v>
      </c>
      <c r="GC60" s="2">
        <f t="shared" si="170"/>
        <v>3756.3914673481581</v>
      </c>
      <c r="GD60" s="2">
        <f t="shared" si="170"/>
        <v>3757.9281511022195</v>
      </c>
      <c r="GE60" s="2">
        <f t="shared" si="170"/>
        <v>3755.6017872579769</v>
      </c>
      <c r="GF60" s="2">
        <f t="shared" si="170"/>
        <v>3749.3577223086536</v>
      </c>
      <c r="GG60" s="2">
        <f t="shared" si="170"/>
        <v>3743.2624003051619</v>
      </c>
      <c r="GH60" s="2">
        <f t="shared" si="170"/>
        <v>3722.8469195437965</v>
      </c>
      <c r="GI60" s="2">
        <f t="shared" si="170"/>
        <v>3702.5350943288372</v>
      </c>
      <c r="GJ60" s="2">
        <f t="shared" si="170"/>
        <v>3682.3260423138809</v>
      </c>
      <c r="GK60" s="2">
        <f t="shared" si="170"/>
        <v>3662.2188811525216</v>
      </c>
      <c r="GL60" s="2">
        <f t="shared" si="170"/>
        <v>3642.2127284983553</v>
      </c>
      <c r="GM60" s="2">
        <f t="shared" si="170"/>
        <v>3622.3067020049739</v>
      </c>
      <c r="GN60" s="2">
        <f t="shared" si="170"/>
        <v>3602.4999193259755</v>
      </c>
      <c r="GO60" s="2">
        <f t="shared" si="170"/>
        <v>3582.7914981149506</v>
      </c>
      <c r="GP60" s="2">
        <f t="shared" si="170"/>
        <v>3563.1805560254988</v>
      </c>
      <c r="GQ60" s="2">
        <f t="shared" si="170"/>
        <v>3543.6662107112115</v>
      </c>
      <c r="GR60" s="2">
        <f t="shared" si="170"/>
        <v>3524.2475798256846</v>
      </c>
      <c r="GS60" s="2">
        <f t="shared" si="170"/>
        <v>3504.9237810225109</v>
      </c>
      <c r="GT60" s="2">
        <f t="shared" si="170"/>
        <v>3485.693931955288</v>
      </c>
      <c r="GU60" s="2">
        <f t="shared" si="170"/>
        <v>3466.5571502776079</v>
      </c>
      <c r="GV60" s="2">
        <f t="shared" si="170"/>
        <v>3447.5125536430678</v>
      </c>
      <c r="GW60" s="2">
        <f t="shared" si="170"/>
        <v>3428.55925970526</v>
      </c>
      <c r="GX60" s="2">
        <f t="shared" si="170"/>
        <v>3409.6963861177801</v>
      </c>
      <c r="GY60" s="2">
        <f t="shared" si="170"/>
        <v>3390.9230505342243</v>
      </c>
      <c r="GZ60" s="2">
        <f t="shared" si="170"/>
        <v>3372.2383706081851</v>
      </c>
      <c r="HA60" s="2">
        <f t="shared" si="170"/>
        <v>3353.6414639932591</v>
      </c>
      <c r="HB60" s="2">
        <f t="shared" si="170"/>
        <v>3335.1314483430397</v>
      </c>
      <c r="HC60" s="2">
        <f t="shared" si="170"/>
        <v>3316.7074413111204</v>
      </c>
      <c r="HD60" s="2">
        <f t="shared" ref="HD60:II60" si="171">HD56-SUM(HD1-$FW1)*CDR1a</f>
        <v>3298.3685605510977</v>
      </c>
      <c r="HE60" s="2">
        <f t="shared" si="171"/>
        <v>3280.1139237165662</v>
      </c>
      <c r="HF60" s="2">
        <f t="shared" si="171"/>
        <v>3261.9426484611204</v>
      </c>
      <c r="HG60" s="2">
        <f t="shared" si="171"/>
        <v>3243.8538524383553</v>
      </c>
      <c r="HH60" s="2">
        <f t="shared" si="171"/>
        <v>3225.8466533018641</v>
      </c>
      <c r="HI60" s="2">
        <f t="shared" si="171"/>
        <v>3207.9201687052441</v>
      </c>
      <c r="HJ60" s="2">
        <f t="shared" si="171"/>
        <v>3190.0735163020872</v>
      </c>
      <c r="HK60" s="2">
        <f t="shared" si="171"/>
        <v>3172.3058137459889</v>
      </c>
      <c r="HL60" s="2">
        <f t="shared" si="171"/>
        <v>3154.616178690545</v>
      </c>
      <c r="HM60" s="2">
        <f t="shared" si="171"/>
        <v>3137.0037287893492</v>
      </c>
      <c r="HN60" s="2">
        <f t="shared" si="171"/>
        <v>3119.4675816959952</v>
      </c>
      <c r="HO60" s="2">
        <f t="shared" si="171"/>
        <v>3102.0068550640813</v>
      </c>
      <c r="HP60" s="2">
        <f t="shared" si="171"/>
        <v>3084.6206665471987</v>
      </c>
      <c r="HQ60" s="2">
        <f t="shared" si="171"/>
        <v>3067.3081337989429</v>
      </c>
      <c r="HR60" s="2">
        <f t="shared" si="171"/>
        <v>3050.0683744729095</v>
      </c>
      <c r="HS60" s="2">
        <f t="shared" si="171"/>
        <v>3032.9005062226915</v>
      </c>
      <c r="HT60" s="2">
        <f t="shared" si="171"/>
        <v>3015.8036467018856</v>
      </c>
      <c r="HU60" s="2">
        <f t="shared" si="171"/>
        <v>2998.7769135640851</v>
      </c>
      <c r="HV60" s="2">
        <f t="shared" si="171"/>
        <v>2981.8194244628858</v>
      </c>
      <c r="HW60" s="2">
        <f t="shared" si="171"/>
        <v>2964.9302970518802</v>
      </c>
      <c r="HX60" s="2">
        <f t="shared" si="171"/>
        <v>2948.1086489846662</v>
      </c>
      <c r="HY60" s="2">
        <f t="shared" si="171"/>
        <v>2931.353597914836</v>
      </c>
      <c r="HZ60" s="2">
        <f t="shared" si="171"/>
        <v>2914.6642614959846</v>
      </c>
      <c r="IA60" s="2">
        <f t="shared" si="171"/>
        <v>2898.0397573817081</v>
      </c>
      <c r="IB60" s="2">
        <f t="shared" si="171"/>
        <v>2881.4792032255991</v>
      </c>
      <c r="IC60" s="2">
        <f t="shared" si="171"/>
        <v>2864.9817166812545</v>
      </c>
      <c r="ID60" s="2">
        <f t="shared" si="171"/>
        <v>2848.5464154022657</v>
      </c>
      <c r="IE60" s="2">
        <f t="shared" si="171"/>
        <v>2832.1724170422312</v>
      </c>
      <c r="IF60" s="2">
        <f t="shared" si="171"/>
        <v>2815.8588392547449</v>
      </c>
      <c r="IG60" s="2">
        <f t="shared" si="171"/>
        <v>2799.6047996933989</v>
      </c>
      <c r="IH60" s="2">
        <f t="shared" si="171"/>
        <v>2783.4094160117902</v>
      </c>
      <c r="II60" s="2">
        <f t="shared" si="171"/>
        <v>2767.2718058635137</v>
      </c>
      <c r="IJ60" s="2">
        <f t="shared" ref="IJ60:IS60" si="172">IJ56-SUM(IJ1-$FW1)*CDR1a</f>
        <v>2751.1910869021617</v>
      </c>
      <c r="IK60" s="2">
        <f t="shared" si="172"/>
        <v>2735.1663767813329</v>
      </c>
      <c r="IL60" s="2">
        <f t="shared" si="172"/>
        <v>2719.1967931546169</v>
      </c>
      <c r="IM60" s="2">
        <f t="shared" si="172"/>
        <v>2703.2814536756123</v>
      </c>
      <c r="IN60" s="2">
        <f t="shared" si="172"/>
        <v>2687.4194759979123</v>
      </c>
      <c r="IO60" s="2">
        <f t="shared" si="172"/>
        <v>2671.6099777751124</v>
      </c>
      <c r="IP60" s="2">
        <f t="shared" si="172"/>
        <v>2655.8520766608058</v>
      </c>
      <c r="IQ60" s="2">
        <f t="shared" si="172"/>
        <v>2640.1448903085875</v>
      </c>
      <c r="IR60" s="2">
        <f t="shared" si="172"/>
        <v>2624.4875363720544</v>
      </c>
      <c r="IS60" s="2">
        <f t="shared" si="172"/>
        <v>2608.8791325047982</v>
      </c>
    </row>
    <row r="61" spans="1:253" s="2" customFormat="1" ht="16.7" customHeight="1">
      <c r="A61" s="7"/>
      <c r="B61" s="10" t="s">
        <v>99</v>
      </c>
      <c r="FW61" s="2">
        <f>FW60*GhgT-EaT</f>
        <v>1.3286215802805033</v>
      </c>
      <c r="FX61" s="2">
        <f t="shared" ref="FX61:GF61" si="173">FX60*GhgT*(1+TCREup*(FX$1-$FW$1)/9)-EaT</f>
        <v>1.3529361509424163</v>
      </c>
      <c r="FY61" s="2">
        <f t="shared" si="173"/>
        <v>1.3760906295004749</v>
      </c>
      <c r="FZ61" s="2">
        <f t="shared" si="173"/>
        <v>1.3980184447469419</v>
      </c>
      <c r="GA61" s="2">
        <f t="shared" si="173"/>
        <v>1.418652242874481</v>
      </c>
      <c r="GB61" s="2">
        <f t="shared" si="173"/>
        <v>1.4379238969087003</v>
      </c>
      <c r="GC61" s="2">
        <f t="shared" si="173"/>
        <v>1.4557645161406951</v>
      </c>
      <c r="GD61" s="2">
        <f t="shared" si="173"/>
        <v>1.4721044555595917</v>
      </c>
      <c r="GE61" s="2">
        <f t="shared" si="173"/>
        <v>1.4868733252850883</v>
      </c>
      <c r="GF61" s="2">
        <f t="shared" si="173"/>
        <v>1.4999999999999998</v>
      </c>
      <c r="GG61" s="2">
        <f t="shared" ref="GG61:HL61" si="174">GG60*GhgT*(1+TCREup)-EaT</f>
        <v>1.4974752915639122</v>
      </c>
      <c r="GH61" s="2">
        <f t="shared" si="174"/>
        <v>1.4890191121404994</v>
      </c>
      <c r="GI61" s="2">
        <f t="shared" si="174"/>
        <v>1.4806058672876159</v>
      </c>
      <c r="GJ61" s="2">
        <f t="shared" si="174"/>
        <v>1.4722351915336092</v>
      </c>
      <c r="GK61" s="2">
        <f t="shared" si="174"/>
        <v>1.4639067194068249</v>
      </c>
      <c r="GL61" s="2">
        <f t="shared" si="174"/>
        <v>1.4556200854356101</v>
      </c>
      <c r="GM61" s="2">
        <f t="shared" si="174"/>
        <v>1.4473749241483094</v>
      </c>
      <c r="GN61" s="2">
        <f t="shared" si="174"/>
        <v>1.4391708700732704</v>
      </c>
      <c r="GO61" s="2">
        <f t="shared" si="174"/>
        <v>1.4310075577388379</v>
      </c>
      <c r="GP61" s="2">
        <f t="shared" si="174"/>
        <v>1.4228846216733604</v>
      </c>
      <c r="GQ61" s="2">
        <f t="shared" si="174"/>
        <v>1.4148016964051817</v>
      </c>
      <c r="GR61" s="2">
        <f t="shared" si="174"/>
        <v>1.4067584164626499</v>
      </c>
      <c r="GS61" s="2">
        <f t="shared" si="174"/>
        <v>1.3987544163741092</v>
      </c>
      <c r="GT61" s="2">
        <f t="shared" si="174"/>
        <v>1.3907893306679076</v>
      </c>
      <c r="GU61" s="2">
        <f t="shared" si="174"/>
        <v>1.3828627938723901</v>
      </c>
      <c r="GV61" s="2">
        <f t="shared" si="174"/>
        <v>1.3749744405159039</v>
      </c>
      <c r="GW61" s="2">
        <f t="shared" si="174"/>
        <v>1.3671239051267943</v>
      </c>
      <c r="GX61" s="2">
        <f t="shared" si="174"/>
        <v>1.3593108222334078</v>
      </c>
      <c r="GY61" s="2">
        <f t="shared" si="174"/>
        <v>1.3515348263640914</v>
      </c>
      <c r="GZ61" s="2">
        <f t="shared" si="174"/>
        <v>1.34379555204719</v>
      </c>
      <c r="HA61" s="2">
        <f t="shared" si="174"/>
        <v>1.336092633811051</v>
      </c>
      <c r="HB61" s="2">
        <f t="shared" si="174"/>
        <v>1.3284257061840197</v>
      </c>
      <c r="HC61" s="2">
        <f t="shared" si="174"/>
        <v>1.3207944036944423</v>
      </c>
      <c r="HD61" s="2">
        <f t="shared" si="174"/>
        <v>1.3131983608706654</v>
      </c>
      <c r="HE61" s="2">
        <f t="shared" si="174"/>
        <v>1.3056372122410351</v>
      </c>
      <c r="HF61" s="2">
        <f t="shared" si="174"/>
        <v>1.2981105923338978</v>
      </c>
      <c r="HG61" s="2">
        <f t="shared" si="174"/>
        <v>1.2906181356775999</v>
      </c>
      <c r="HH61" s="2">
        <f t="shared" si="174"/>
        <v>1.2831594768004864</v>
      </c>
      <c r="HI61" s="2">
        <f t="shared" si="174"/>
        <v>1.2757342502309053</v>
      </c>
      <c r="HJ61" s="2">
        <f t="shared" si="174"/>
        <v>1.2683420904972011</v>
      </c>
      <c r="HK61" s="2">
        <f t="shared" si="174"/>
        <v>1.2609826321277207</v>
      </c>
      <c r="HL61" s="2">
        <f t="shared" si="174"/>
        <v>1.2536555096508106</v>
      </c>
      <c r="HM61" s="2">
        <f t="shared" ref="HM61:IR61" si="175">HM60*GhgT*(1+TCREup)-EaT</f>
        <v>1.2463603575948166</v>
      </c>
      <c r="HN61" s="2">
        <f t="shared" si="175"/>
        <v>1.2390968104880844</v>
      </c>
      <c r="HO61" s="2">
        <f t="shared" si="175"/>
        <v>1.2318645028589617</v>
      </c>
      <c r="HP61" s="2">
        <f t="shared" si="175"/>
        <v>1.2246630692357936</v>
      </c>
      <c r="HQ61" s="2">
        <f t="shared" si="175"/>
        <v>1.2174921441469264</v>
      </c>
      <c r="HR61" s="2">
        <f t="shared" si="175"/>
        <v>1.2103513621207067</v>
      </c>
      <c r="HS61" s="2">
        <f t="shared" si="175"/>
        <v>1.2032403576854798</v>
      </c>
      <c r="HT61" s="2">
        <f t="shared" si="175"/>
        <v>1.1961587653695931</v>
      </c>
      <c r="HU61" s="2">
        <f t="shared" si="175"/>
        <v>1.1891062197013922</v>
      </c>
      <c r="HV61" s="2">
        <f t="shared" si="175"/>
        <v>1.1820823552092234</v>
      </c>
      <c r="HW61" s="2">
        <f t="shared" si="175"/>
        <v>1.1750868064214322</v>
      </c>
      <c r="HX61" s="2">
        <f t="shared" si="175"/>
        <v>1.168119207866366</v>
      </c>
      <c r="HY61" s="2">
        <f t="shared" si="175"/>
        <v>1.1611791940723704</v>
      </c>
      <c r="HZ61" s="2">
        <f t="shared" si="175"/>
        <v>1.1542663995677915</v>
      </c>
      <c r="IA61" s="2">
        <f t="shared" si="175"/>
        <v>1.147380458880976</v>
      </c>
      <c r="IB61" s="2">
        <f t="shared" si="175"/>
        <v>1.1405210065402691</v>
      </c>
      <c r="IC61" s="2">
        <f t="shared" si="175"/>
        <v>1.1336876770740183</v>
      </c>
      <c r="ID61" s="2">
        <f t="shared" si="175"/>
        <v>1.1268801050105679</v>
      </c>
      <c r="IE61" s="2">
        <f t="shared" si="175"/>
        <v>1.1200979248782663</v>
      </c>
      <c r="IF61" s="2">
        <f t="shared" si="175"/>
        <v>1.113340771205459</v>
      </c>
      <c r="IG61" s="2">
        <f t="shared" si="175"/>
        <v>1.1066082785204912</v>
      </c>
      <c r="IH61" s="2">
        <f t="shared" si="175"/>
        <v>1.0999000813517101</v>
      </c>
      <c r="II61" s="2">
        <f t="shared" si="175"/>
        <v>1.0932158142274622</v>
      </c>
      <c r="IJ61" s="2">
        <f t="shared" si="175"/>
        <v>1.0865551116760923</v>
      </c>
      <c r="IK61" s="2">
        <f t="shared" si="175"/>
        <v>1.0799176082259485</v>
      </c>
      <c r="IL61" s="2">
        <f t="shared" si="175"/>
        <v>1.0733029384053747</v>
      </c>
      <c r="IM61" s="2">
        <f t="shared" si="175"/>
        <v>1.0667107367427191</v>
      </c>
      <c r="IN61" s="2">
        <f t="shared" si="175"/>
        <v>1.0601406377663267</v>
      </c>
      <c r="IO61" s="2">
        <f t="shared" si="175"/>
        <v>1.0535922760045449</v>
      </c>
      <c r="IP61" s="2">
        <f t="shared" si="175"/>
        <v>1.0470652859857184</v>
      </c>
      <c r="IQ61" s="2">
        <f t="shared" si="175"/>
        <v>1.040559302238194</v>
      </c>
      <c r="IR61" s="2">
        <f t="shared" si="175"/>
        <v>1.0340739592903188</v>
      </c>
      <c r="IS61" s="2">
        <f t="shared" ref="IS61" si="176">IS60*GhgT*(1+TCREup)-EaT</f>
        <v>1.0276088916704378</v>
      </c>
    </row>
    <row r="62" spans="1:253" s="2" customFormat="1" ht="16.7" customHeight="1">
      <c r="A62" s="7"/>
      <c r="B62" s="10" t="s">
        <v>135</v>
      </c>
      <c r="FW62" s="2">
        <f>FW$56</f>
        <v>3669.16477493</v>
      </c>
      <c r="FX62" s="2">
        <f>FX$56-SUM(FX$1-$FW$1)*CDR1b</f>
        <v>3672.2308801582021</v>
      </c>
      <c r="FY62" s="2">
        <f t="shared" ref="FY62:HD62" si="177">FY56-SUM(FY$1-$FW$1)*CDR1b</f>
        <v>3671.7713277106127</v>
      </c>
      <c r="FZ62" s="2">
        <f t="shared" si="177"/>
        <v>3667.7287586856387</v>
      </c>
      <c r="GA62" s="2">
        <f t="shared" si="177"/>
        <v>3660.0462650808254</v>
      </c>
      <c r="GB62" s="2">
        <f t="shared" si="177"/>
        <v>3648.6673897928522</v>
      </c>
      <c r="GC62" s="2">
        <f t="shared" si="177"/>
        <v>3633.5361266175341</v>
      </c>
      <c r="GD62" s="2">
        <f t="shared" si="177"/>
        <v>3614.5969202498245</v>
      </c>
      <c r="GE62" s="2">
        <f t="shared" si="177"/>
        <v>3591.7946662838112</v>
      </c>
      <c r="GF62" s="2">
        <f t="shared" si="177"/>
        <v>3565.0747112127174</v>
      </c>
      <c r="GG62" s="2">
        <f t="shared" si="177"/>
        <v>3538.5034990874556</v>
      </c>
      <c r="GH62" s="2">
        <f t="shared" si="177"/>
        <v>3497.6121282043191</v>
      </c>
      <c r="GI62" s="2">
        <f t="shared" si="177"/>
        <v>3456.8244128675892</v>
      </c>
      <c r="GJ62" s="2">
        <f t="shared" si="177"/>
        <v>3416.1394707308623</v>
      </c>
      <c r="GK62" s="2">
        <f t="shared" si="177"/>
        <v>3375.5564194477324</v>
      </c>
      <c r="GL62" s="2">
        <f t="shared" si="177"/>
        <v>3335.0743766717951</v>
      </c>
      <c r="GM62" s="2">
        <f t="shared" si="177"/>
        <v>3294.6924600566431</v>
      </c>
      <c r="GN62" s="2">
        <f t="shared" si="177"/>
        <v>3254.4097872558741</v>
      </c>
      <c r="GO62" s="2">
        <f t="shared" si="177"/>
        <v>3214.2254759230786</v>
      </c>
      <c r="GP62" s="2">
        <f t="shared" si="177"/>
        <v>3174.1386437118558</v>
      </c>
      <c r="GQ62" s="2">
        <f t="shared" si="177"/>
        <v>3134.1484082757979</v>
      </c>
      <c r="GR62" s="2">
        <f t="shared" si="177"/>
        <v>3094.2538872685004</v>
      </c>
      <c r="GS62" s="2">
        <f t="shared" si="177"/>
        <v>3054.4541983435565</v>
      </c>
      <c r="GT62" s="2">
        <f t="shared" si="177"/>
        <v>3014.7484591545626</v>
      </c>
      <c r="GU62" s="2">
        <f t="shared" si="177"/>
        <v>2975.1357873551115</v>
      </c>
      <c r="GV62" s="2">
        <f t="shared" si="177"/>
        <v>2935.6153005988008</v>
      </c>
      <c r="GW62" s="2">
        <f t="shared" si="177"/>
        <v>2896.1861165392229</v>
      </c>
      <c r="GX62" s="2">
        <f t="shared" si="177"/>
        <v>2856.8473528299724</v>
      </c>
      <c r="GY62" s="2">
        <f t="shared" si="177"/>
        <v>2817.5981271246455</v>
      </c>
      <c r="GZ62" s="2">
        <f t="shared" si="177"/>
        <v>2778.4375570768357</v>
      </c>
      <c r="HA62" s="2">
        <f t="shared" si="177"/>
        <v>2739.3647603401391</v>
      </c>
      <c r="HB62" s="2">
        <f t="shared" si="177"/>
        <v>2700.3788545681487</v>
      </c>
      <c r="HC62" s="2">
        <f t="shared" si="177"/>
        <v>2661.4789574144588</v>
      </c>
      <c r="HD62" s="2">
        <f t="shared" si="177"/>
        <v>2622.6641865326656</v>
      </c>
      <c r="HE62" s="2">
        <f t="shared" ref="HE62:IJ62" si="178">HE56-SUM(HE$1-$FW$1)*CDR1b</f>
        <v>2583.9336595763634</v>
      </c>
      <c r="HF62" s="2">
        <f t="shared" si="178"/>
        <v>2545.286494199147</v>
      </c>
      <c r="HG62" s="2">
        <f t="shared" si="178"/>
        <v>2506.7218080546108</v>
      </c>
      <c r="HH62" s="2">
        <f t="shared" si="178"/>
        <v>2468.2387187963495</v>
      </c>
      <c r="HI62" s="2">
        <f t="shared" si="178"/>
        <v>2429.8363440779585</v>
      </c>
      <c r="HJ62" s="2">
        <f t="shared" si="178"/>
        <v>2391.513801553031</v>
      </c>
      <c r="HK62" s="2">
        <f t="shared" si="178"/>
        <v>2353.2702088751621</v>
      </c>
      <c r="HL62" s="2">
        <f t="shared" si="178"/>
        <v>2315.1046836979476</v>
      </c>
      <c r="HM62" s="2">
        <f t="shared" si="178"/>
        <v>2277.0163436749808</v>
      </c>
      <c r="HN62" s="2">
        <f t="shared" si="178"/>
        <v>2239.0043064598567</v>
      </c>
      <c r="HO62" s="2">
        <f t="shared" si="178"/>
        <v>2201.0676897061717</v>
      </c>
      <c r="HP62" s="2">
        <f t="shared" si="178"/>
        <v>2163.2056110675185</v>
      </c>
      <c r="HQ62" s="2">
        <f t="shared" si="178"/>
        <v>2125.4171881974921</v>
      </c>
      <c r="HR62" s="2">
        <f t="shared" si="178"/>
        <v>2087.7015387496876</v>
      </c>
      <c r="HS62" s="2">
        <f t="shared" si="178"/>
        <v>2050.0577803776991</v>
      </c>
      <c r="HT62" s="2">
        <f t="shared" si="178"/>
        <v>2012.4850307351226</v>
      </c>
      <c r="HU62" s="2">
        <f t="shared" si="178"/>
        <v>1974.9824074755516</v>
      </c>
      <c r="HV62" s="2">
        <f t="shared" si="178"/>
        <v>1937.5490282525816</v>
      </c>
      <c r="HW62" s="2">
        <f t="shared" si="178"/>
        <v>1900.1840107198054</v>
      </c>
      <c r="HX62" s="2">
        <f t="shared" si="178"/>
        <v>1862.8864725308206</v>
      </c>
      <c r="HY62" s="2">
        <f t="shared" si="178"/>
        <v>1825.6555313392198</v>
      </c>
      <c r="HZ62" s="2">
        <f t="shared" si="178"/>
        <v>1788.4903047985979</v>
      </c>
      <c r="IA62" s="2">
        <f t="shared" si="178"/>
        <v>1751.3899105625503</v>
      </c>
      <c r="IB62" s="2">
        <f t="shared" si="178"/>
        <v>1714.3534662846707</v>
      </c>
      <c r="IC62" s="2">
        <f t="shared" si="178"/>
        <v>1677.3800896185555</v>
      </c>
      <c r="ID62" s="2">
        <f t="shared" si="178"/>
        <v>1640.4688982177961</v>
      </c>
      <c r="IE62" s="2">
        <f t="shared" si="178"/>
        <v>1603.6190097359913</v>
      </c>
      <c r="IF62" s="2">
        <f t="shared" si="178"/>
        <v>1566.8295418267339</v>
      </c>
      <c r="IG62" s="2">
        <f t="shared" si="178"/>
        <v>1530.0996121436174</v>
      </c>
      <c r="IH62" s="2">
        <f t="shared" si="178"/>
        <v>1493.428338340238</v>
      </c>
      <c r="II62" s="2">
        <f t="shared" si="178"/>
        <v>1456.8148380701905</v>
      </c>
      <c r="IJ62" s="2">
        <f t="shared" si="178"/>
        <v>1420.2582289870679</v>
      </c>
      <c r="IK62" s="2">
        <f t="shared" ref="IK62:IS62" si="179">IK56-SUM(IK$1-$FW$1)*CDR1b</f>
        <v>1383.7576287444685</v>
      </c>
      <c r="IL62" s="2">
        <f t="shared" si="179"/>
        <v>1347.3121549959819</v>
      </c>
      <c r="IM62" s="2">
        <f t="shared" si="179"/>
        <v>1310.9209253952067</v>
      </c>
      <c r="IN62" s="2">
        <f t="shared" si="179"/>
        <v>1274.5830575957357</v>
      </c>
      <c r="IO62" s="2">
        <f t="shared" si="179"/>
        <v>1238.2976692511652</v>
      </c>
      <c r="IP62" s="2">
        <f t="shared" si="179"/>
        <v>1202.063878015088</v>
      </c>
      <c r="IQ62" s="2">
        <f t="shared" si="179"/>
        <v>1165.8808015410991</v>
      </c>
      <c r="IR62" s="2">
        <f t="shared" si="179"/>
        <v>1129.7475574827954</v>
      </c>
      <c r="IS62" s="2">
        <f t="shared" si="179"/>
        <v>1093.6632634937687</v>
      </c>
    </row>
    <row r="63" spans="1:253" s="2" customFormat="1" ht="16.7" customHeight="1">
      <c r="A63" s="7"/>
      <c r="B63" s="10" t="s">
        <v>100</v>
      </c>
      <c r="FW63" s="2">
        <f>FW62*GhgT-EaT</f>
        <v>1.3286215802805033</v>
      </c>
      <c r="FX63" s="2">
        <f t="shared" ref="FX63:GF63" si="180">FX62*GhgT*(1+TCREup*(FX$1-$FW$1)/9)-EaT</f>
        <v>1.3451402992986803</v>
      </c>
      <c r="FY63" s="2">
        <f t="shared" si="180"/>
        <v>1.3603275888142397</v>
      </c>
      <c r="FZ63" s="2">
        <f t="shared" si="180"/>
        <v>1.3741168776194437</v>
      </c>
      <c r="GA63" s="2">
        <f t="shared" si="180"/>
        <v>1.3864408119069564</v>
      </c>
      <c r="GB63" s="2">
        <f t="shared" si="180"/>
        <v>1.3972312647023861</v>
      </c>
      <c r="GC63" s="2">
        <f t="shared" si="180"/>
        <v>1.4064193452968279</v>
      </c>
      <c r="GD63" s="2">
        <f t="shared" si="180"/>
        <v>1.4139354086794078</v>
      </c>
      <c r="GE63" s="2">
        <f t="shared" si="180"/>
        <v>1.4197090649698243</v>
      </c>
      <c r="GF63" s="2">
        <f t="shared" si="180"/>
        <v>1.4236691888508926</v>
      </c>
      <c r="GG63" s="2">
        <f t="shared" ref="GG63:HL63" si="181">GG62*GhgT*(1+TCREup)-EaT</f>
        <v>1.4126632791760154</v>
      </c>
      <c r="GH63" s="2">
        <f t="shared" si="181"/>
        <v>1.395725898513813</v>
      </c>
      <c r="GI63" s="2">
        <f t="shared" si="181"/>
        <v>1.3788314524221399</v>
      </c>
      <c r="GJ63" s="2">
        <f t="shared" si="181"/>
        <v>1.3619795754293433</v>
      </c>
      <c r="GK63" s="2">
        <f t="shared" si="181"/>
        <v>1.3451699020637693</v>
      </c>
      <c r="GL63" s="2">
        <f t="shared" si="181"/>
        <v>1.3284020668537646</v>
      </c>
      <c r="GM63" s="2">
        <f t="shared" si="181"/>
        <v>1.3116757043276741</v>
      </c>
      <c r="GN63" s="2">
        <f t="shared" si="181"/>
        <v>1.2949904490138457</v>
      </c>
      <c r="GO63" s="2">
        <f t="shared" si="181"/>
        <v>1.2783459354406237</v>
      </c>
      <c r="GP63" s="2">
        <f t="shared" si="181"/>
        <v>1.2617417981363561</v>
      </c>
      <c r="GQ63" s="2">
        <f t="shared" si="181"/>
        <v>1.2451776716293881</v>
      </c>
      <c r="GR63" s="2">
        <f t="shared" si="181"/>
        <v>1.2286531904480662</v>
      </c>
      <c r="GS63" s="2">
        <f t="shared" si="181"/>
        <v>1.2121679891207362</v>
      </c>
      <c r="GT63" s="2">
        <f t="shared" si="181"/>
        <v>1.1957217021757447</v>
      </c>
      <c r="GU63" s="2">
        <f t="shared" si="181"/>
        <v>1.1793139641414374</v>
      </c>
      <c r="GV63" s="2">
        <f t="shared" si="181"/>
        <v>1.1629444095461616</v>
      </c>
      <c r="GW63" s="2">
        <f t="shared" si="181"/>
        <v>1.1466126729182624</v>
      </c>
      <c r="GX63" s="2">
        <f t="shared" si="181"/>
        <v>1.1303183887860864</v>
      </c>
      <c r="GY63" s="2">
        <f t="shared" si="181"/>
        <v>1.1140611916779801</v>
      </c>
      <c r="GZ63" s="2">
        <f t="shared" si="181"/>
        <v>1.097840716122289</v>
      </c>
      <c r="HA63" s="2">
        <f t="shared" si="181"/>
        <v>1.0816565966473604</v>
      </c>
      <c r="HB63" s="2">
        <f t="shared" si="181"/>
        <v>1.0655084677815392</v>
      </c>
      <c r="HC63" s="2">
        <f t="shared" si="181"/>
        <v>1.0493959640531723</v>
      </c>
      <c r="HD63" s="2">
        <f t="shared" si="181"/>
        <v>1.0333187199906055</v>
      </c>
      <c r="HE63" s="2">
        <f t="shared" si="181"/>
        <v>1.0172763701221859</v>
      </c>
      <c r="HF63" s="2">
        <f t="shared" si="181"/>
        <v>1.0012685489762587</v>
      </c>
      <c r="HG63" s="2">
        <f t="shared" si="181"/>
        <v>0.98529489108117063</v>
      </c>
      <c r="HH63" s="2">
        <f t="shared" si="181"/>
        <v>0.96935503096526798</v>
      </c>
      <c r="HI63" s="2">
        <f t="shared" si="181"/>
        <v>0.95344860315689683</v>
      </c>
      <c r="HJ63" s="2">
        <f t="shared" si="181"/>
        <v>0.93757524218440313</v>
      </c>
      <c r="HK63" s="2">
        <f t="shared" si="181"/>
        <v>0.92173458257613294</v>
      </c>
      <c r="HL63" s="2">
        <f t="shared" si="181"/>
        <v>0.9059262588604331</v>
      </c>
      <c r="HM63" s="2">
        <f t="shared" ref="HM63:IR63" si="182">HM62*GhgT*(1+TCREup)-EaT</f>
        <v>0.89014990556564921</v>
      </c>
      <c r="HN63" s="2">
        <f t="shared" si="182"/>
        <v>0.87440515722012768</v>
      </c>
      <c r="HO63" s="2">
        <f t="shared" si="182"/>
        <v>0.85869164835221523</v>
      </c>
      <c r="HP63" s="2">
        <f t="shared" si="182"/>
        <v>0.84300901349025747</v>
      </c>
      <c r="HQ63" s="2">
        <f t="shared" si="182"/>
        <v>0.82735688716260058</v>
      </c>
      <c r="HR63" s="2">
        <f t="shared" si="182"/>
        <v>0.81173490389759106</v>
      </c>
      <c r="HS63" s="2">
        <f t="shared" si="182"/>
        <v>0.79614269822357453</v>
      </c>
      <c r="HT63" s="2">
        <f t="shared" si="182"/>
        <v>0.78057990466889815</v>
      </c>
      <c r="HU63" s="2">
        <f t="shared" si="182"/>
        <v>0.76504615776190743</v>
      </c>
      <c r="HV63" s="2">
        <f t="shared" si="182"/>
        <v>0.74954109203094899</v>
      </c>
      <c r="HW63" s="2">
        <f t="shared" si="182"/>
        <v>0.73406434200436821</v>
      </c>
      <c r="HX63" s="2">
        <f t="shared" si="182"/>
        <v>0.71861554221051249</v>
      </c>
      <c r="HY63" s="2">
        <f t="shared" si="182"/>
        <v>0.70319432717772712</v>
      </c>
      <c r="HZ63" s="2">
        <f t="shared" si="182"/>
        <v>0.68780033143435837</v>
      </c>
      <c r="IA63" s="2">
        <f t="shared" si="182"/>
        <v>0.67243318950875297</v>
      </c>
      <c r="IB63" s="2">
        <f t="shared" si="182"/>
        <v>0.65709253592925654</v>
      </c>
      <c r="IC63" s="2">
        <f t="shared" si="182"/>
        <v>0.64177800522421591</v>
      </c>
      <c r="ID63" s="2">
        <f t="shared" si="182"/>
        <v>0.62648923192197603</v>
      </c>
      <c r="IE63" s="2">
        <f t="shared" si="182"/>
        <v>0.61122585055088485</v>
      </c>
      <c r="IF63" s="2">
        <f t="shared" si="182"/>
        <v>0.59598749563928777</v>
      </c>
      <c r="IG63" s="2">
        <f t="shared" si="182"/>
        <v>0.58077380171553039</v>
      </c>
      <c r="IH63" s="2">
        <f t="shared" si="182"/>
        <v>0.56558440330795967</v>
      </c>
      <c r="II63" s="2">
        <f t="shared" si="182"/>
        <v>0.55041893494492178</v>
      </c>
      <c r="IJ63" s="2">
        <f t="shared" si="182"/>
        <v>0.53527703115476211</v>
      </c>
      <c r="IK63" s="2">
        <f t="shared" si="182"/>
        <v>0.5201583264658286</v>
      </c>
      <c r="IL63" s="2">
        <f t="shared" si="182"/>
        <v>0.50506245540646544</v>
      </c>
      <c r="IM63" s="2">
        <f t="shared" si="182"/>
        <v>0.48998905250501995</v>
      </c>
      <c r="IN63" s="2">
        <f t="shared" si="182"/>
        <v>0.47493775228983798</v>
      </c>
      <c r="IO63" s="2">
        <f t="shared" si="182"/>
        <v>0.4599081892892663</v>
      </c>
      <c r="IP63" s="2">
        <f t="shared" si="182"/>
        <v>0.44489999803165031</v>
      </c>
      <c r="IQ63" s="2">
        <f t="shared" si="182"/>
        <v>0.42991281304533624</v>
      </c>
      <c r="IR63" s="2">
        <f t="shared" si="182"/>
        <v>0.41494626885867136</v>
      </c>
      <c r="IS63" s="2">
        <f t="shared" ref="IS63" si="183">IS62*GhgT*(1+TCREup)-EaT</f>
        <v>0.40000000000000063</v>
      </c>
    </row>
    <row r="64" spans="1:253" s="2" customFormat="1" ht="16.7" customHeight="1">
      <c r="A64" s="7"/>
      <c r="B64" s="10" t="s">
        <v>57</v>
      </c>
      <c r="FW64" s="2">
        <f>UCC*FW62*GhgT-EaT</f>
        <v>1.7167334592112253</v>
      </c>
      <c r="FX64" s="2">
        <f t="shared" ref="FX64:GF64" si="184">UCC*FX62*GhgT*(1+TCREup*(FX$1-$FW$1)/9)-EaT</f>
        <v>1.737892458293913</v>
      </c>
      <c r="FY64" s="2">
        <f t="shared" si="184"/>
        <v>1.7573460154719625</v>
      </c>
      <c r="FZ64" s="2">
        <f t="shared" si="184"/>
        <v>1.7750088589926476</v>
      </c>
      <c r="GA64" s="2">
        <f t="shared" si="184"/>
        <v>1.7907947146632748</v>
      </c>
      <c r="GB64" s="2">
        <f t="shared" si="184"/>
        <v>1.8046163179334223</v>
      </c>
      <c r="GC64" s="2">
        <f t="shared" si="184"/>
        <v>1.816385425977183</v>
      </c>
      <c r="GD64" s="2">
        <f t="shared" si="184"/>
        <v>1.826012829775409</v>
      </c>
      <c r="GE64" s="2">
        <f t="shared" si="184"/>
        <v>1.8334083661979519</v>
      </c>
      <c r="GF64" s="2">
        <f t="shared" si="184"/>
        <v>1.8384809300859053</v>
      </c>
      <c r="GG64" s="2">
        <f t="shared" ref="GG64:HL64" si="185">UCC*GG62*GhgT*(1+TCREup)-EaT</f>
        <v>1.824383345856849</v>
      </c>
      <c r="GH64" s="2">
        <f t="shared" si="185"/>
        <v>1.8026880787177733</v>
      </c>
      <c r="GI64" s="2">
        <f t="shared" si="185"/>
        <v>1.7810478069168625</v>
      </c>
      <c r="GJ64" s="2">
        <f t="shared" si="185"/>
        <v>1.7594620623176729</v>
      </c>
      <c r="GK64" s="2">
        <f t="shared" si="185"/>
        <v>1.7379303767837597</v>
      </c>
      <c r="GL64" s="2">
        <f t="shared" si="185"/>
        <v>1.716452282178679</v>
      </c>
      <c r="GM64" s="2">
        <f t="shared" si="185"/>
        <v>1.6950273103659854</v>
      </c>
      <c r="GN64" s="2">
        <f t="shared" si="185"/>
        <v>1.6736549932092359</v>
      </c>
      <c r="GO64" s="2">
        <f t="shared" si="185"/>
        <v>1.6523348625719845</v>
      </c>
      <c r="GP64" s="2">
        <f t="shared" si="185"/>
        <v>1.6310664503177881</v>
      </c>
      <c r="GQ64" s="2">
        <f t="shared" si="185"/>
        <v>1.609849288310202</v>
      </c>
      <c r="GR64" s="2">
        <f t="shared" si="185"/>
        <v>1.5886829084127814</v>
      </c>
      <c r="GS64" s="2">
        <f t="shared" si="185"/>
        <v>1.5675668424890818</v>
      </c>
      <c r="GT64" s="2">
        <f t="shared" si="185"/>
        <v>1.5465006224026592</v>
      </c>
      <c r="GU64" s="2">
        <f t="shared" si="185"/>
        <v>1.5254837800170684</v>
      </c>
      <c r="GV64" s="2">
        <f t="shared" si="185"/>
        <v>1.5045158471958664</v>
      </c>
      <c r="GW64" s="2">
        <f t="shared" si="185"/>
        <v>1.4835963558026075</v>
      </c>
      <c r="GX64" s="2">
        <f t="shared" si="185"/>
        <v>1.4627248377008477</v>
      </c>
      <c r="GY64" s="2">
        <f t="shared" si="185"/>
        <v>1.4419008247541432</v>
      </c>
      <c r="GZ64" s="2">
        <f t="shared" si="185"/>
        <v>1.4211238488260485</v>
      </c>
      <c r="HA64" s="2">
        <f t="shared" si="185"/>
        <v>1.4003934417801203</v>
      </c>
      <c r="HB64" s="2">
        <f t="shared" si="185"/>
        <v>1.3797091354799131</v>
      </c>
      <c r="HC64" s="2">
        <f t="shared" si="185"/>
        <v>1.3590704617889828</v>
      </c>
      <c r="HD64" s="2">
        <f t="shared" si="185"/>
        <v>1.3384769525708851</v>
      </c>
      <c r="HE64" s="2">
        <f t="shared" si="185"/>
        <v>1.3179281396891758</v>
      </c>
      <c r="HF64" s="2">
        <f t="shared" si="185"/>
        <v>1.2974235550074107</v>
      </c>
      <c r="HG64" s="2">
        <f t="shared" si="185"/>
        <v>1.2769627303891449</v>
      </c>
      <c r="HH64" s="2">
        <f t="shared" si="185"/>
        <v>1.2565451976979338</v>
      </c>
      <c r="HI64" s="2">
        <f t="shared" si="185"/>
        <v>1.2361704887973337</v>
      </c>
      <c r="HJ64" s="2">
        <f t="shared" si="185"/>
        <v>1.2158381355508996</v>
      </c>
      <c r="HK64" s="2">
        <f t="shared" si="185"/>
        <v>1.1955476698221867</v>
      </c>
      <c r="HL64" s="2">
        <f t="shared" si="185"/>
        <v>1.175298623474752</v>
      </c>
      <c r="HM64" s="2">
        <f t="shared" ref="HM64:IS64" si="186">UCC*HM62*GhgT*(1+TCREup)-EaT</f>
        <v>1.1550905283721495</v>
      </c>
      <c r="HN64" s="2">
        <f t="shared" si="186"/>
        <v>1.1349229163779355</v>
      </c>
      <c r="HO64" s="2">
        <f t="shared" si="186"/>
        <v>1.1147953193556661</v>
      </c>
      <c r="HP64" s="2">
        <f t="shared" si="186"/>
        <v>1.0947072691688962</v>
      </c>
      <c r="HQ64" s="2">
        <f t="shared" si="186"/>
        <v>1.0746582976811814</v>
      </c>
      <c r="HR64" s="2">
        <f t="shared" si="186"/>
        <v>1.0546479367560775</v>
      </c>
      <c r="HS64" s="2">
        <f t="shared" si="186"/>
        <v>1.0346757182571398</v>
      </c>
      <c r="HT64" s="2">
        <f t="shared" si="186"/>
        <v>1.0147411740479242</v>
      </c>
      <c r="HU64" s="2">
        <f t="shared" si="186"/>
        <v>0.99484383599198611</v>
      </c>
      <c r="HV64" s="2">
        <f t="shared" si="186"/>
        <v>0.97498323595288172</v>
      </c>
      <c r="HW64" s="2">
        <f t="shared" si="186"/>
        <v>0.95515890579416529</v>
      </c>
      <c r="HX64" s="2">
        <f t="shared" si="186"/>
        <v>0.9353703773793941</v>
      </c>
      <c r="HY64" s="2">
        <f t="shared" si="186"/>
        <v>0.91561718257212232</v>
      </c>
      <c r="HZ64" s="2">
        <f t="shared" si="186"/>
        <v>0.89589885323590579</v>
      </c>
      <c r="IA64" s="2">
        <f t="shared" si="186"/>
        <v>0.87621492123430078</v>
      </c>
      <c r="IB64" s="2">
        <f t="shared" si="186"/>
        <v>0.85656491843086202</v>
      </c>
      <c r="IC64" s="2">
        <f t="shared" si="186"/>
        <v>0.83694837668914623</v>
      </c>
      <c r="ID64" s="2">
        <f t="shared" si="186"/>
        <v>0.81736482787270703</v>
      </c>
      <c r="IE64" s="2">
        <f t="shared" si="186"/>
        <v>0.79781380384510203</v>
      </c>
      <c r="IF64" s="2">
        <f t="shared" si="186"/>
        <v>0.7782948364698864</v>
      </c>
      <c r="IG64" s="2">
        <f t="shared" si="186"/>
        <v>0.75880745761061441</v>
      </c>
      <c r="IH64" s="2">
        <f t="shared" si="186"/>
        <v>0.73935119913084324</v>
      </c>
      <c r="II64" s="2">
        <f t="shared" si="186"/>
        <v>0.71992559289412783</v>
      </c>
      <c r="IJ64" s="2">
        <f t="shared" si="186"/>
        <v>0.70053017076402313</v>
      </c>
      <c r="IK64" s="2">
        <f t="shared" si="186"/>
        <v>0.68116446460408675</v>
      </c>
      <c r="IL64" s="2">
        <f t="shared" si="186"/>
        <v>0.66182800627787142</v>
      </c>
      <c r="IM64" s="2">
        <f t="shared" si="186"/>
        <v>0.64252032764893485</v>
      </c>
      <c r="IN64" s="2">
        <f t="shared" si="186"/>
        <v>0.62324096058083156</v>
      </c>
      <c r="IO64" s="2">
        <f t="shared" si="186"/>
        <v>0.60398943693711815</v>
      </c>
      <c r="IP64" s="2">
        <f t="shared" si="186"/>
        <v>0.58476528858134913</v>
      </c>
      <c r="IQ64" s="2">
        <f t="shared" si="186"/>
        <v>0.56556804737708022</v>
      </c>
      <c r="IR64" s="2">
        <f t="shared" si="186"/>
        <v>0.54639724518786814</v>
      </c>
      <c r="IS64" s="2">
        <f t="shared" si="186"/>
        <v>0.52725241387726707</v>
      </c>
    </row>
    <row r="65" spans="1:253" s="2" customFormat="1" ht="16.7" customHeight="1">
      <c r="A65" s="7"/>
      <c r="B65" s="8" t="s">
        <v>56</v>
      </c>
      <c r="FW65" s="2">
        <f>LCC*FW62*GhgT-EaT</f>
        <v>1.0256149896860265</v>
      </c>
      <c r="FX65" s="2">
        <f t="shared" ref="FX65:GF65" si="187">LCC*FX62*GhgT*(1+TCREup*(FX$1-$FW$1)/9)-EaT</f>
        <v>1.0385109506334518</v>
      </c>
      <c r="FY65" s="2">
        <f t="shared" si="187"/>
        <v>1.0503674809294379</v>
      </c>
      <c r="FZ65" s="2">
        <f t="shared" si="187"/>
        <v>1.0611326092501634</v>
      </c>
      <c r="GA65" s="2">
        <f t="shared" si="187"/>
        <v>1.070753753305917</v>
      </c>
      <c r="GB65" s="2">
        <f t="shared" si="187"/>
        <v>1.079177727204969</v>
      </c>
      <c r="GC65" s="2">
        <f t="shared" si="187"/>
        <v>1.0863507488174398</v>
      </c>
      <c r="GD65" s="2">
        <f t="shared" si="187"/>
        <v>1.092218447139172</v>
      </c>
      <c r="GE65" s="2">
        <f t="shared" si="187"/>
        <v>1.0967258696555993</v>
      </c>
      <c r="GF65" s="2">
        <f t="shared" si="187"/>
        <v>1.0998174897056181</v>
      </c>
      <c r="GG65" s="2">
        <f t="shared" ref="GG65:HL65" si="188">LCC*GG62*GhgT*(1+TCREup)-EaT</f>
        <v>1.0912253112684205</v>
      </c>
      <c r="GH65" s="2">
        <f t="shared" si="188"/>
        <v>1.0780025063202228</v>
      </c>
      <c r="GI65" s="2">
        <f t="shared" si="188"/>
        <v>1.0648132198636362</v>
      </c>
      <c r="GJ65" s="2">
        <f t="shared" si="188"/>
        <v>1.051657166579433</v>
      </c>
      <c r="GK65" s="2">
        <f t="shared" si="188"/>
        <v>1.0385340611483838</v>
      </c>
      <c r="GL65" s="2">
        <f t="shared" si="188"/>
        <v>1.0254436182512596</v>
      </c>
      <c r="GM65" s="2">
        <f t="shared" si="188"/>
        <v>1.0123855525688308</v>
      </c>
      <c r="GN65" s="2">
        <f t="shared" si="188"/>
        <v>0.99935957878186954</v>
      </c>
      <c r="GO65" s="2">
        <f t="shared" si="188"/>
        <v>0.98636541157114543</v>
      </c>
      <c r="GP65" s="2">
        <f t="shared" si="188"/>
        <v>0.97340276561743078</v>
      </c>
      <c r="GQ65" s="2">
        <f t="shared" si="188"/>
        <v>0.96047135560149555</v>
      </c>
      <c r="GR65" s="2">
        <f t="shared" si="188"/>
        <v>0.9475708962041115</v>
      </c>
      <c r="GS65" s="2">
        <f t="shared" si="188"/>
        <v>0.93470110210604873</v>
      </c>
      <c r="GT65" s="2">
        <f t="shared" si="188"/>
        <v>0.92186168798807888</v>
      </c>
      <c r="GU65" s="2">
        <f t="shared" si="188"/>
        <v>0.90905236853097215</v>
      </c>
      <c r="GV65" s="2">
        <f t="shared" si="188"/>
        <v>0.89627285841550075</v>
      </c>
      <c r="GW65" s="2">
        <f t="shared" si="188"/>
        <v>0.88352287232243487</v>
      </c>
      <c r="GX65" s="2">
        <f t="shared" si="188"/>
        <v>0.87080212493254516</v>
      </c>
      <c r="GY65" s="2">
        <f t="shared" si="188"/>
        <v>0.85811033092660338</v>
      </c>
      <c r="GZ65" s="2">
        <f t="shared" si="188"/>
        <v>0.84544720498538006</v>
      </c>
      <c r="HA65" s="2">
        <f t="shared" si="188"/>
        <v>0.83281246178964674</v>
      </c>
      <c r="HB65" s="2">
        <f t="shared" si="188"/>
        <v>0.82020581602017351</v>
      </c>
      <c r="HC65" s="2">
        <f t="shared" si="188"/>
        <v>0.80762698235773134</v>
      </c>
      <c r="HD65" s="2">
        <f t="shared" si="188"/>
        <v>0.79507567548309188</v>
      </c>
      <c r="HE65" s="2">
        <f t="shared" si="188"/>
        <v>0.78255161007702578</v>
      </c>
      <c r="HF65" s="2">
        <f t="shared" si="188"/>
        <v>0.77005450082030413</v>
      </c>
      <c r="HG65" s="2">
        <f t="shared" si="188"/>
        <v>0.75758406239369791</v>
      </c>
      <c r="HH65" s="2">
        <f t="shared" si="188"/>
        <v>0.74514000947797809</v>
      </c>
      <c r="HI65" s="2">
        <f t="shared" si="188"/>
        <v>0.73272205675391566</v>
      </c>
      <c r="HJ65" s="2">
        <f t="shared" si="188"/>
        <v>0.72032991890228126</v>
      </c>
      <c r="HK65" s="2">
        <f t="shared" si="188"/>
        <v>0.70796331060384587</v>
      </c>
      <c r="HL65" s="2">
        <f t="shared" si="188"/>
        <v>0.69562194653938114</v>
      </c>
      <c r="HM65" s="2">
        <f t="shared" ref="HM65:IS65" si="189">LCC*HM62*GhgT*(1+TCREup)-EaT</f>
        <v>0.68330554138965727</v>
      </c>
      <c r="HN65" s="2">
        <f t="shared" si="189"/>
        <v>0.67101380983544545</v>
      </c>
      <c r="HO65" s="2">
        <f t="shared" si="189"/>
        <v>0.65874646655751723</v>
      </c>
      <c r="HP65" s="2">
        <f t="shared" si="189"/>
        <v>0.64650322623664291</v>
      </c>
      <c r="HQ65" s="2">
        <f t="shared" si="189"/>
        <v>0.63428380355359348</v>
      </c>
      <c r="HR65" s="2">
        <f t="shared" si="189"/>
        <v>0.62208791318914025</v>
      </c>
      <c r="HS65" s="2">
        <f t="shared" si="189"/>
        <v>0.60991526982405397</v>
      </c>
      <c r="HT65" s="2">
        <f t="shared" si="189"/>
        <v>0.59776558813910585</v>
      </c>
      <c r="HU65" s="2">
        <f t="shared" si="189"/>
        <v>0.58563858281506664</v>
      </c>
      <c r="HV65" s="2">
        <f t="shared" si="189"/>
        <v>0.57353396853270755</v>
      </c>
      <c r="HW65" s="2">
        <f t="shared" si="189"/>
        <v>0.56145145997279899</v>
      </c>
      <c r="HX65" s="2">
        <f t="shared" si="189"/>
        <v>0.54939077181611273</v>
      </c>
      <c r="HY65" s="2">
        <f t="shared" si="189"/>
        <v>0.53735161874341919</v>
      </c>
      <c r="HZ65" s="2">
        <f t="shared" si="189"/>
        <v>0.52533371543548923</v>
      </c>
      <c r="IA65" s="2">
        <f t="shared" si="189"/>
        <v>0.51333677657309429</v>
      </c>
      <c r="IB65" s="2">
        <f t="shared" si="189"/>
        <v>0.50136051683700511</v>
      </c>
      <c r="IC65" s="2">
        <f t="shared" si="189"/>
        <v>0.48940465090799296</v>
      </c>
      <c r="ID65" s="2">
        <f t="shared" si="189"/>
        <v>0.47746889346682769</v>
      </c>
      <c r="IE65" s="2">
        <f t="shared" si="189"/>
        <v>0.4655529591942818</v>
      </c>
      <c r="IF65" s="2">
        <f t="shared" si="189"/>
        <v>0.4536565627711257</v>
      </c>
      <c r="IG65" s="2">
        <f t="shared" si="189"/>
        <v>0.44177941887812983</v>
      </c>
      <c r="IH65" s="2">
        <f t="shared" si="189"/>
        <v>0.42992124219606559</v>
      </c>
      <c r="II65" s="2">
        <f t="shared" si="189"/>
        <v>0.4180817474057042</v>
      </c>
      <c r="IJ65" s="2">
        <f t="shared" si="189"/>
        <v>0.40626064918781607</v>
      </c>
      <c r="IK65" s="2">
        <f t="shared" si="189"/>
        <v>0.39445766222317313</v>
      </c>
      <c r="IL65" s="2">
        <f t="shared" si="189"/>
        <v>0.38267250119254498</v>
      </c>
      <c r="IM65" s="2">
        <f t="shared" si="189"/>
        <v>0.37090488077670353</v>
      </c>
      <c r="IN65" s="2">
        <f t="shared" si="189"/>
        <v>0.35915451565641943</v>
      </c>
      <c r="IO65" s="2">
        <f t="shared" si="189"/>
        <v>0.34742112051246415</v>
      </c>
      <c r="IP65" s="2">
        <f t="shared" si="189"/>
        <v>0.33570441002560791</v>
      </c>
      <c r="IQ65" s="2">
        <f t="shared" si="189"/>
        <v>0.3240040988766219</v>
      </c>
      <c r="IR65" s="2">
        <f t="shared" si="189"/>
        <v>0.31231990174627777</v>
      </c>
      <c r="IS65" s="2">
        <f t="shared" si="189"/>
        <v>0.3006515333153455</v>
      </c>
    </row>
    <row r="66" spans="1:253" s="2" customFormat="1" ht="16.7" customHeight="1">
      <c r="A66" s="4" t="s">
        <v>62</v>
      </c>
      <c r="B66" s="12" t="s">
        <v>136</v>
      </c>
    </row>
    <row r="67" spans="1:253" s="2" customFormat="1" ht="16.7" customHeight="1">
      <c r="A67" s="7"/>
      <c r="B67" s="8" t="s">
        <v>101</v>
      </c>
      <c r="C67" s="5">
        <f t="shared" ref="C67:AH67" si="190">C$22</f>
        <v>7.7910000000000004</v>
      </c>
      <c r="D67" s="5">
        <f t="shared" si="190"/>
        <v>7.8124000000000002</v>
      </c>
      <c r="E67" s="5">
        <f t="shared" si="190"/>
        <v>7.8338000000000001</v>
      </c>
      <c r="F67" s="5">
        <f t="shared" si="190"/>
        <v>7.8552</v>
      </c>
      <c r="G67" s="5">
        <f t="shared" si="190"/>
        <v>7.8765999999999998</v>
      </c>
      <c r="H67" s="5">
        <f t="shared" si="190"/>
        <v>7.8980000000000006</v>
      </c>
      <c r="I67" s="5">
        <f t="shared" si="190"/>
        <v>7.9194000000000004</v>
      </c>
      <c r="J67" s="5">
        <f t="shared" si="190"/>
        <v>7.9408000000000003</v>
      </c>
      <c r="K67" s="5">
        <f t="shared" si="190"/>
        <v>7.9622000000000002</v>
      </c>
      <c r="L67" s="5">
        <f t="shared" si="190"/>
        <v>7.9836</v>
      </c>
      <c r="M67" s="5">
        <f t="shared" si="190"/>
        <v>8.004999999999999</v>
      </c>
      <c r="N67" s="5">
        <f t="shared" si="190"/>
        <v>8.0637000000000008</v>
      </c>
      <c r="O67" s="5">
        <f t="shared" si="190"/>
        <v>8.1224000000000007</v>
      </c>
      <c r="P67" s="5">
        <f t="shared" si="190"/>
        <v>8.1810999999999989</v>
      </c>
      <c r="Q67" s="5">
        <f t="shared" si="190"/>
        <v>8.2398000000000007</v>
      </c>
      <c r="R67" s="5">
        <f t="shared" si="190"/>
        <v>8.2985000000000007</v>
      </c>
      <c r="S67" s="5">
        <f t="shared" si="190"/>
        <v>8.3572000000000006</v>
      </c>
      <c r="T67" s="5">
        <f t="shared" si="190"/>
        <v>8.4159000000000006</v>
      </c>
      <c r="U67" s="5">
        <f t="shared" si="190"/>
        <v>8.4745999999999988</v>
      </c>
      <c r="V67" s="5">
        <f t="shared" si="190"/>
        <v>8.5333000000000006</v>
      </c>
      <c r="W67" s="5">
        <f t="shared" si="190"/>
        <v>8.5920000000000005</v>
      </c>
      <c r="X67" s="5">
        <f t="shared" si="190"/>
        <v>8.6846999999999994</v>
      </c>
      <c r="Y67" s="5">
        <f t="shared" si="190"/>
        <v>8.7774000000000001</v>
      </c>
      <c r="Z67" s="5">
        <f t="shared" si="190"/>
        <v>8.8701000000000008</v>
      </c>
      <c r="AA67" s="5">
        <f t="shared" si="190"/>
        <v>8.9627999999999997</v>
      </c>
      <c r="AB67" s="5">
        <f t="shared" si="190"/>
        <v>9.0555000000000003</v>
      </c>
      <c r="AC67" s="5">
        <f t="shared" si="190"/>
        <v>9.1481999999999992</v>
      </c>
      <c r="AD67" s="5">
        <f t="shared" si="190"/>
        <v>9.2408999999999999</v>
      </c>
      <c r="AE67" s="5">
        <f t="shared" si="190"/>
        <v>9.3335999999999988</v>
      </c>
      <c r="AF67" s="5">
        <f t="shared" si="190"/>
        <v>9.4262999999999995</v>
      </c>
      <c r="AG67" s="5">
        <f t="shared" si="190"/>
        <v>9.5190000000000001</v>
      </c>
      <c r="AH67" s="5">
        <f t="shared" si="190"/>
        <v>9.6316000000000006</v>
      </c>
      <c r="AI67" s="5">
        <f t="shared" ref="AI67:BN67" si="191">AI$22</f>
        <v>9.7442000000000011</v>
      </c>
      <c r="AJ67" s="5">
        <f t="shared" si="191"/>
        <v>9.8567999999999998</v>
      </c>
      <c r="AK67" s="5">
        <f t="shared" si="191"/>
        <v>9.9694000000000003</v>
      </c>
      <c r="AL67" s="5">
        <f t="shared" si="191"/>
        <v>10.082000000000001</v>
      </c>
      <c r="AM67" s="5">
        <f t="shared" si="191"/>
        <v>10.194599999999999</v>
      </c>
      <c r="AN67" s="5">
        <f t="shared" si="191"/>
        <v>10.3072</v>
      </c>
      <c r="AO67" s="5">
        <f t="shared" si="191"/>
        <v>10.4198</v>
      </c>
      <c r="AP67" s="5">
        <f t="shared" si="191"/>
        <v>10.532399999999999</v>
      </c>
      <c r="AQ67" s="5">
        <f t="shared" si="191"/>
        <v>10.645</v>
      </c>
      <c r="AR67" s="5">
        <f t="shared" si="191"/>
        <v>10.788899999999998</v>
      </c>
      <c r="AS67" s="5">
        <f t="shared" si="191"/>
        <v>10.932799999999999</v>
      </c>
      <c r="AT67" s="5">
        <f t="shared" si="191"/>
        <v>11.076699999999999</v>
      </c>
      <c r="AU67" s="5">
        <f t="shared" si="191"/>
        <v>11.220599999999999</v>
      </c>
      <c r="AV67" s="5">
        <f t="shared" si="191"/>
        <v>11.364499999999998</v>
      </c>
      <c r="AW67" s="5">
        <f t="shared" si="191"/>
        <v>11.508399999999998</v>
      </c>
      <c r="AX67" s="5">
        <f t="shared" si="191"/>
        <v>11.652299999999999</v>
      </c>
      <c r="AY67" s="5">
        <f t="shared" si="191"/>
        <v>11.796199999999997</v>
      </c>
      <c r="AZ67" s="5">
        <f t="shared" si="191"/>
        <v>11.940099999999996</v>
      </c>
      <c r="BA67" s="5">
        <f t="shared" si="191"/>
        <v>12.083999999999998</v>
      </c>
      <c r="BB67" s="5">
        <f t="shared" si="191"/>
        <v>12.433999999999999</v>
      </c>
      <c r="BC67" s="5">
        <f t="shared" si="191"/>
        <v>12.783999999999999</v>
      </c>
      <c r="BD67" s="5">
        <f t="shared" si="191"/>
        <v>13.133999999999999</v>
      </c>
      <c r="BE67" s="5">
        <f t="shared" si="191"/>
        <v>13.483999999999998</v>
      </c>
      <c r="BF67" s="5">
        <f t="shared" si="191"/>
        <v>13.833999999999998</v>
      </c>
      <c r="BG67" s="5">
        <f t="shared" si="191"/>
        <v>14.183999999999999</v>
      </c>
      <c r="BH67" s="5">
        <f t="shared" si="191"/>
        <v>14.533999999999999</v>
      </c>
      <c r="BI67" s="5">
        <f t="shared" si="191"/>
        <v>14.883999999999997</v>
      </c>
      <c r="BJ67" s="5">
        <f t="shared" si="191"/>
        <v>15.233999999999998</v>
      </c>
      <c r="BK67" s="5">
        <f t="shared" si="191"/>
        <v>15.584000000000001</v>
      </c>
      <c r="BL67" s="5">
        <f t="shared" si="191"/>
        <v>15.815499999999998</v>
      </c>
      <c r="BM67" s="5">
        <f t="shared" si="191"/>
        <v>16.047000000000001</v>
      </c>
      <c r="BN67" s="5">
        <f t="shared" si="191"/>
        <v>16.278499999999998</v>
      </c>
      <c r="BO67" s="5">
        <f t="shared" ref="BO67:CT67" si="192">BO$22</f>
        <v>16.510000000000002</v>
      </c>
      <c r="BP67" s="5">
        <f t="shared" si="192"/>
        <v>16.741499999999998</v>
      </c>
      <c r="BQ67" s="5">
        <f t="shared" si="192"/>
        <v>16.972999999999999</v>
      </c>
      <c r="BR67" s="5">
        <f t="shared" si="192"/>
        <v>17.204499999999996</v>
      </c>
      <c r="BS67" s="5">
        <f t="shared" si="192"/>
        <v>17.436</v>
      </c>
      <c r="BT67" s="5">
        <f t="shared" si="192"/>
        <v>17.667499999999997</v>
      </c>
      <c r="BU67" s="5">
        <f t="shared" si="192"/>
        <v>17.899000000000001</v>
      </c>
      <c r="BV67" s="5">
        <f t="shared" si="192"/>
        <v>18.079699999999999</v>
      </c>
      <c r="BW67" s="5">
        <f t="shared" si="192"/>
        <v>18.260399999999997</v>
      </c>
      <c r="BX67" s="5">
        <f t="shared" si="192"/>
        <v>18.441100000000002</v>
      </c>
      <c r="BY67" s="5">
        <f t="shared" si="192"/>
        <v>18.6218</v>
      </c>
      <c r="BZ67" s="5">
        <f t="shared" si="192"/>
        <v>18.802499999999998</v>
      </c>
      <c r="CA67" s="5">
        <f t="shared" si="192"/>
        <v>18.983199999999993</v>
      </c>
      <c r="CB67" s="5">
        <f t="shared" si="192"/>
        <v>19.163899999999995</v>
      </c>
      <c r="CC67" s="5">
        <f t="shared" si="192"/>
        <v>19.344599999999996</v>
      </c>
      <c r="CD67" s="5">
        <f t="shared" si="192"/>
        <v>19.525299999999994</v>
      </c>
      <c r="CE67" s="5">
        <f t="shared" si="192"/>
        <v>19.706000000000003</v>
      </c>
      <c r="CF67" s="5">
        <f t="shared" si="192"/>
        <v>19.969000000000001</v>
      </c>
      <c r="CG67" s="5">
        <f t="shared" si="192"/>
        <v>20.261222222222223</v>
      </c>
      <c r="CH67" s="5">
        <f t="shared" si="192"/>
        <v>20.553444444444445</v>
      </c>
      <c r="CI67" s="5">
        <f t="shared" si="192"/>
        <v>20.845666666666666</v>
      </c>
      <c r="CJ67" s="5">
        <f t="shared" si="192"/>
        <v>21.137888888888892</v>
      </c>
      <c r="CK67" s="5">
        <f t="shared" si="192"/>
        <v>21.43011111111111</v>
      </c>
      <c r="CL67" s="5">
        <f t="shared" si="192"/>
        <v>21.722333333333331</v>
      </c>
      <c r="CM67" s="5">
        <f t="shared" si="192"/>
        <v>22.014555555555553</v>
      </c>
      <c r="CN67" s="5">
        <f t="shared" si="192"/>
        <v>22.306777777777778</v>
      </c>
      <c r="CO67" s="5">
        <f t="shared" si="192"/>
        <v>22.335999999999999</v>
      </c>
      <c r="CP67" s="5">
        <f t="shared" si="192"/>
        <v>22.866299999999999</v>
      </c>
      <c r="CQ67" s="5">
        <f t="shared" si="192"/>
        <v>23.396600000000003</v>
      </c>
      <c r="CR67" s="5">
        <f t="shared" si="192"/>
        <v>23.926900000000003</v>
      </c>
      <c r="CS67" s="5">
        <f t="shared" si="192"/>
        <v>24.457199999999997</v>
      </c>
      <c r="CT67" s="5">
        <f t="shared" si="192"/>
        <v>24.987499999999997</v>
      </c>
      <c r="CU67" s="5">
        <f t="shared" ref="CU67:DZ67" si="193">CU$22</f>
        <v>25.517799999999998</v>
      </c>
      <c r="CV67" s="5">
        <f t="shared" si="193"/>
        <v>26.048099999999994</v>
      </c>
      <c r="CW67" s="5">
        <f t="shared" si="193"/>
        <v>26.578399999999995</v>
      </c>
      <c r="CX67" s="5">
        <f t="shared" si="193"/>
        <v>27.108699999999992</v>
      </c>
      <c r="CY67" s="5">
        <f t="shared" si="193"/>
        <v>27.638999999999999</v>
      </c>
      <c r="CZ67" s="5">
        <f t="shared" si="193"/>
        <v>28.865099999999998</v>
      </c>
      <c r="DA67" s="5">
        <f t="shared" si="193"/>
        <v>30.091200000000001</v>
      </c>
      <c r="DB67" s="5">
        <f t="shared" si="193"/>
        <v>31.317299999999999</v>
      </c>
      <c r="DC67" s="5">
        <f t="shared" si="193"/>
        <v>32.543399999999991</v>
      </c>
      <c r="DD67" s="5">
        <f t="shared" si="193"/>
        <v>33.769499999999994</v>
      </c>
      <c r="DE67" s="5">
        <f t="shared" si="193"/>
        <v>34.995599999999996</v>
      </c>
      <c r="DF67" s="5">
        <f t="shared" si="193"/>
        <v>36.221699999999991</v>
      </c>
      <c r="DG67" s="5">
        <f t="shared" si="193"/>
        <v>37.447799999999994</v>
      </c>
      <c r="DH67" s="5">
        <f t="shared" si="193"/>
        <v>38.673899999999996</v>
      </c>
      <c r="DI67" s="5">
        <f t="shared" si="193"/>
        <v>39.9</v>
      </c>
      <c r="DJ67" s="5">
        <f t="shared" si="193"/>
        <v>41.853012832200008</v>
      </c>
      <c r="DK67" s="5">
        <f t="shared" si="193"/>
        <v>43.806025664400003</v>
      </c>
      <c r="DL67" s="5">
        <f t="shared" si="193"/>
        <v>45.759038496600006</v>
      </c>
      <c r="DM67" s="5">
        <f t="shared" si="193"/>
        <v>47.712051328800001</v>
      </c>
      <c r="DN67" s="5">
        <f t="shared" si="193"/>
        <v>49.665064161000004</v>
      </c>
      <c r="DO67" s="5">
        <f t="shared" si="193"/>
        <v>51.882852843999999</v>
      </c>
      <c r="DP67" s="5">
        <f t="shared" si="193"/>
        <v>53.532786715999997</v>
      </c>
      <c r="DQ67" s="5">
        <f t="shared" si="193"/>
        <v>56.229329500000006</v>
      </c>
      <c r="DR67" s="5">
        <f t="shared" si="193"/>
        <v>59.523331980999998</v>
      </c>
      <c r="DS67" s="5">
        <f t="shared" si="193"/>
        <v>62.832027493999995</v>
      </c>
      <c r="DT67" s="5">
        <f t="shared" si="193"/>
        <v>64.910047145999997</v>
      </c>
      <c r="DU67" s="5">
        <f t="shared" si="193"/>
        <v>67.929138109999997</v>
      </c>
      <c r="DV67" s="5">
        <f t="shared" si="193"/>
        <v>71.405785557000002</v>
      </c>
      <c r="DW67" s="5">
        <f t="shared" si="193"/>
        <v>71.258273716000005</v>
      </c>
      <c r="DX67" s="5">
        <f t="shared" si="193"/>
        <v>71.429206391999998</v>
      </c>
      <c r="DY67" s="5">
        <f t="shared" si="193"/>
        <v>74.901628188999993</v>
      </c>
      <c r="DZ67" s="5">
        <f t="shared" si="193"/>
        <v>77.065302535000001</v>
      </c>
      <c r="EA67" s="5">
        <f t="shared" ref="EA67:FF67" si="194">EA$22</f>
        <v>79.374595773999999</v>
      </c>
      <c r="EB67" s="5">
        <f t="shared" si="194"/>
        <v>81.641896214000013</v>
      </c>
      <c r="EC67" s="5">
        <f t="shared" si="194"/>
        <v>80.708862119999992</v>
      </c>
      <c r="ED67" s="5">
        <f t="shared" si="194"/>
        <v>79.985325923000005</v>
      </c>
      <c r="EE67" s="5">
        <f t="shared" si="194"/>
        <v>79.386318243999995</v>
      </c>
      <c r="EF67" s="5">
        <f t="shared" si="194"/>
        <v>80.224573239999984</v>
      </c>
      <c r="EG67" s="5">
        <f t="shared" si="194"/>
        <v>83.023289423000008</v>
      </c>
      <c r="EH67" s="5">
        <f t="shared" si="194"/>
        <v>84.554677089999984</v>
      </c>
      <c r="EI67" s="5">
        <f t="shared" si="194"/>
        <v>86.140047989999999</v>
      </c>
      <c r="EJ67" s="5">
        <f t="shared" si="194"/>
        <v>88.873756119999996</v>
      </c>
      <c r="EK67" s="5">
        <f t="shared" si="194"/>
        <v>91.669394195999999</v>
      </c>
      <c r="EL67" s="5">
        <f t="shared" si="194"/>
        <v>93.419753240000006</v>
      </c>
      <c r="EM67" s="5">
        <f t="shared" si="194"/>
        <v>94.222924109999994</v>
      </c>
      <c r="EN67" s="5">
        <f t="shared" si="194"/>
        <v>94.682513819999997</v>
      </c>
      <c r="EO67" s="5">
        <f t="shared" si="194"/>
        <v>95.308338634999984</v>
      </c>
      <c r="EP67" s="5">
        <f t="shared" si="194"/>
        <v>95.605335049999994</v>
      </c>
      <c r="EQ67" s="5">
        <f t="shared" si="194"/>
        <v>96.804304775999995</v>
      </c>
      <c r="ER67" s="5">
        <f t="shared" si="194"/>
        <v>98.428205399999996</v>
      </c>
      <c r="ES67" s="5">
        <f t="shared" si="194"/>
        <v>101.12904951499999</v>
      </c>
      <c r="ET67" s="5">
        <f t="shared" si="194"/>
        <v>102.19577765</v>
      </c>
      <c r="EU67" s="5">
        <f t="shared" si="194"/>
        <v>102.74034396</v>
      </c>
      <c r="EV67" s="5">
        <f t="shared" si="194"/>
        <v>104.38038535999999</v>
      </c>
      <c r="EW67" s="5">
        <f t="shared" si="194"/>
        <v>107.05168279</v>
      </c>
      <c r="EX67" s="5">
        <f t="shared" si="194"/>
        <v>108.17913397000001</v>
      </c>
      <c r="EY67" s="5">
        <f t="shared" si="194"/>
        <v>110.26592544</v>
      </c>
      <c r="EZ67" s="5">
        <f t="shared" si="194"/>
        <v>114.31704098</v>
      </c>
      <c r="FA67" s="5">
        <f t="shared" si="194"/>
        <v>119.1523291</v>
      </c>
      <c r="FB67" s="5">
        <f t="shared" si="194"/>
        <v>122.90580627</v>
      </c>
      <c r="FC67" s="5">
        <f t="shared" si="194"/>
        <v>125.99092693999999</v>
      </c>
      <c r="FD67" s="5">
        <f t="shared" si="194"/>
        <v>129.87493570000001</v>
      </c>
      <c r="FE67" s="5">
        <f t="shared" si="194"/>
        <v>130.80644373999999</v>
      </c>
      <c r="FF67" s="5">
        <f t="shared" si="194"/>
        <v>128.52008315</v>
      </c>
      <c r="FG67" s="5">
        <f t="shared" ref="FG67:FZ67" si="195">FG$22</f>
        <v>133.99950324</v>
      </c>
      <c r="FH67" s="5">
        <f t="shared" si="195"/>
        <v>136.97200480000001</v>
      </c>
      <c r="FI67" s="5">
        <f t="shared" si="195"/>
        <v>138.62706359999999</v>
      </c>
      <c r="FJ67" s="5">
        <f t="shared" si="195"/>
        <v>140.23515829999999</v>
      </c>
      <c r="FK67" s="5">
        <f t="shared" si="195"/>
        <v>140.95344524000001</v>
      </c>
      <c r="FL67" s="5">
        <f t="shared" si="195"/>
        <v>141.42134725</v>
      </c>
      <c r="FM67" s="5">
        <f t="shared" si="195"/>
        <v>142.07955190000001</v>
      </c>
      <c r="FN67" s="5">
        <f t="shared" si="195"/>
        <v>144.76065475999999</v>
      </c>
      <c r="FO67" s="5">
        <f t="shared" si="195"/>
        <v>147.846564</v>
      </c>
      <c r="FP67" s="5">
        <f t="shared" si="195"/>
        <v>148.53117080000001</v>
      </c>
      <c r="FQ67" s="5">
        <f t="shared" si="195"/>
        <v>141.93773060000001</v>
      </c>
      <c r="FR67" s="5">
        <f t="shared" si="195"/>
        <v>148.61161270000002</v>
      </c>
      <c r="FS67" s="5">
        <f t="shared" si="195"/>
        <v>150.4870612</v>
      </c>
      <c r="FT67" s="5">
        <f t="shared" si="195"/>
        <v>152.65929460000001</v>
      </c>
      <c r="FU67" s="5">
        <f t="shared" si="195"/>
        <v>154.03299999999999</v>
      </c>
      <c r="FV67" s="5">
        <f t="shared" si="195"/>
        <v>155.75749999999996</v>
      </c>
      <c r="FW67" s="5">
        <f t="shared" si="195"/>
        <v>157.482</v>
      </c>
      <c r="FX67" s="5">
        <f t="shared" si="195"/>
        <v>159.20649999999998</v>
      </c>
      <c r="FY67" s="5">
        <f t="shared" si="195"/>
        <v>160.93100000000001</v>
      </c>
      <c r="FZ67" s="5">
        <f t="shared" si="195"/>
        <v>162.65549999999999</v>
      </c>
      <c r="GA67" s="5">
        <f t="shared" ref="GA67:HF67" si="196">GA$22-GA68</f>
        <v>156.55238095238093</v>
      </c>
      <c r="GB67" s="5">
        <f t="shared" si="196"/>
        <v>150.28502380952381</v>
      </c>
      <c r="GC67" s="5">
        <f t="shared" si="196"/>
        <v>143.85342857142854</v>
      </c>
      <c r="GD67" s="5">
        <f t="shared" si="196"/>
        <v>137.25759523809521</v>
      </c>
      <c r="GE67" s="5">
        <f t="shared" si="196"/>
        <v>130.49752380952378</v>
      </c>
      <c r="GF67" s="5">
        <f t="shared" si="196"/>
        <v>123.57321428571426</v>
      </c>
      <c r="GG67" s="5">
        <f t="shared" si="196"/>
        <v>116.48466666666667</v>
      </c>
      <c r="GH67" s="5">
        <f t="shared" si="196"/>
        <v>109.23188095238095</v>
      </c>
      <c r="GI67" s="5">
        <f t="shared" si="196"/>
        <v>101.81485714285712</v>
      </c>
      <c r="GJ67" s="5">
        <f t="shared" si="196"/>
        <v>94.233595238095234</v>
      </c>
      <c r="GK67" s="5">
        <f t="shared" si="196"/>
        <v>86.488095238095227</v>
      </c>
      <c r="GL67" s="5">
        <f t="shared" si="196"/>
        <v>78.578357142857158</v>
      </c>
      <c r="GM67" s="5">
        <f t="shared" si="196"/>
        <v>70.504380952380941</v>
      </c>
      <c r="GN67" s="5">
        <f t="shared" si="196"/>
        <v>62.266166666666649</v>
      </c>
      <c r="GO67" s="5">
        <f t="shared" si="196"/>
        <v>53.863714285714281</v>
      </c>
      <c r="GP67" s="5">
        <f t="shared" si="196"/>
        <v>45.297023809523807</v>
      </c>
      <c r="GQ67" s="5">
        <f t="shared" si="196"/>
        <v>36.566095238095244</v>
      </c>
      <c r="GR67" s="5">
        <f t="shared" si="196"/>
        <v>27.670928571428561</v>
      </c>
      <c r="GS67" s="5">
        <f t="shared" si="196"/>
        <v>18.611523809523817</v>
      </c>
      <c r="GT67" s="5">
        <f t="shared" si="196"/>
        <v>9.3878809523809537</v>
      </c>
      <c r="GU67" s="5">
        <f t="shared" si="196"/>
        <v>0</v>
      </c>
      <c r="GV67" s="5">
        <f t="shared" si="196"/>
        <v>0</v>
      </c>
      <c r="GW67" s="5">
        <f t="shared" si="196"/>
        <v>0</v>
      </c>
      <c r="GX67" s="5">
        <f t="shared" si="196"/>
        <v>0</v>
      </c>
      <c r="GY67" s="5">
        <f t="shared" si="196"/>
        <v>0</v>
      </c>
      <c r="GZ67" s="5">
        <f t="shared" si="196"/>
        <v>0</v>
      </c>
      <c r="HA67" s="5">
        <f t="shared" si="196"/>
        <v>0</v>
      </c>
      <c r="HB67" s="5">
        <f t="shared" si="196"/>
        <v>0</v>
      </c>
      <c r="HC67" s="5">
        <f t="shared" si="196"/>
        <v>0</v>
      </c>
      <c r="HD67" s="5">
        <f t="shared" si="196"/>
        <v>0</v>
      </c>
      <c r="HE67" s="5">
        <f t="shared" si="196"/>
        <v>0</v>
      </c>
      <c r="HF67" s="5">
        <f t="shared" si="196"/>
        <v>0</v>
      </c>
      <c r="HG67" s="5">
        <f t="shared" ref="HG67:IL67" si="197">HG$22-HG68</f>
        <v>0</v>
      </c>
      <c r="HH67" s="5">
        <f t="shared" si="197"/>
        <v>0</v>
      </c>
      <c r="HI67" s="5">
        <f t="shared" si="197"/>
        <v>0</v>
      </c>
      <c r="HJ67" s="5">
        <f t="shared" si="197"/>
        <v>0</v>
      </c>
      <c r="HK67" s="5">
        <f t="shared" si="197"/>
        <v>0</v>
      </c>
      <c r="HL67" s="5">
        <f t="shared" si="197"/>
        <v>0</v>
      </c>
      <c r="HM67" s="5">
        <f t="shared" si="197"/>
        <v>0</v>
      </c>
      <c r="HN67" s="5">
        <f t="shared" si="197"/>
        <v>0</v>
      </c>
      <c r="HO67" s="5">
        <f t="shared" si="197"/>
        <v>0</v>
      </c>
      <c r="HP67" s="5">
        <f t="shared" si="197"/>
        <v>0</v>
      </c>
      <c r="HQ67" s="5">
        <f t="shared" si="197"/>
        <v>0</v>
      </c>
      <c r="HR67" s="5">
        <f t="shared" si="197"/>
        <v>0</v>
      </c>
      <c r="HS67" s="5">
        <f t="shared" si="197"/>
        <v>0</v>
      </c>
      <c r="HT67" s="5">
        <f t="shared" si="197"/>
        <v>0</v>
      </c>
      <c r="HU67" s="5">
        <f t="shared" si="197"/>
        <v>0</v>
      </c>
      <c r="HV67" s="5">
        <f t="shared" si="197"/>
        <v>0</v>
      </c>
      <c r="HW67" s="5">
        <f t="shared" si="197"/>
        <v>0</v>
      </c>
      <c r="HX67" s="5">
        <f t="shared" si="197"/>
        <v>0</v>
      </c>
      <c r="HY67" s="5">
        <f t="shared" si="197"/>
        <v>0</v>
      </c>
      <c r="HZ67" s="5">
        <f t="shared" si="197"/>
        <v>0</v>
      </c>
      <c r="IA67" s="5">
        <f t="shared" si="197"/>
        <v>0</v>
      </c>
      <c r="IB67" s="5">
        <f t="shared" si="197"/>
        <v>0</v>
      </c>
      <c r="IC67" s="5">
        <f t="shared" si="197"/>
        <v>0</v>
      </c>
      <c r="ID67" s="5">
        <f t="shared" si="197"/>
        <v>0</v>
      </c>
      <c r="IE67" s="5">
        <f t="shared" si="197"/>
        <v>0</v>
      </c>
      <c r="IF67" s="5">
        <f t="shared" si="197"/>
        <v>0</v>
      </c>
      <c r="IG67" s="5">
        <f t="shared" si="197"/>
        <v>0</v>
      </c>
      <c r="IH67" s="5">
        <f t="shared" si="197"/>
        <v>0</v>
      </c>
      <c r="II67" s="5">
        <f t="shared" si="197"/>
        <v>0</v>
      </c>
      <c r="IJ67" s="5">
        <f t="shared" si="197"/>
        <v>0</v>
      </c>
      <c r="IK67" s="5">
        <f t="shared" si="197"/>
        <v>0</v>
      </c>
      <c r="IL67" s="5">
        <f t="shared" si="197"/>
        <v>0</v>
      </c>
      <c r="IM67" s="5">
        <f t="shared" ref="IM67:IS67" si="198">IM$22-IM68</f>
        <v>0</v>
      </c>
      <c r="IN67" s="5">
        <f t="shared" si="198"/>
        <v>0</v>
      </c>
      <c r="IO67" s="5">
        <f t="shared" si="198"/>
        <v>0</v>
      </c>
      <c r="IP67" s="5">
        <f t="shared" si="198"/>
        <v>0</v>
      </c>
      <c r="IQ67" s="5">
        <f t="shared" si="198"/>
        <v>0</v>
      </c>
      <c r="IR67" s="5">
        <f t="shared" si="198"/>
        <v>0</v>
      </c>
      <c r="IS67" s="5">
        <f t="shared" si="198"/>
        <v>0</v>
      </c>
    </row>
    <row r="68" spans="1:253" s="2" customFormat="1" ht="16.7" customHeight="1">
      <c r="A68" s="7"/>
      <c r="B68" s="8" t="s">
        <v>126</v>
      </c>
      <c r="FZ68" s="2">
        <v>0</v>
      </c>
      <c r="GA68" s="2">
        <f t="shared" ref="GA68:GU68" si="199">GA$22*(GA$1-$FZ$1)/21</f>
        <v>7.8276190476190459</v>
      </c>
      <c r="GB68" s="2">
        <f t="shared" si="199"/>
        <v>15.819476190476191</v>
      </c>
      <c r="GC68" s="2">
        <f t="shared" si="199"/>
        <v>23.975571428571428</v>
      </c>
      <c r="GD68" s="2">
        <f t="shared" si="199"/>
        <v>32.295904761904751</v>
      </c>
      <c r="GE68" s="2">
        <f t="shared" si="199"/>
        <v>40.780476190476193</v>
      </c>
      <c r="GF68" s="2">
        <f t="shared" si="199"/>
        <v>49.429285714285712</v>
      </c>
      <c r="GG68" s="2">
        <f t="shared" si="199"/>
        <v>58.242333333333328</v>
      </c>
      <c r="GH68" s="2">
        <f t="shared" si="199"/>
        <v>67.219619047619034</v>
      </c>
      <c r="GI68" s="2">
        <f t="shared" si="199"/>
        <v>76.361142857142838</v>
      </c>
      <c r="GJ68" s="2">
        <f t="shared" si="199"/>
        <v>85.66690476190476</v>
      </c>
      <c r="GK68" s="2">
        <f t="shared" si="199"/>
        <v>95.136904761904745</v>
      </c>
      <c r="GL68" s="2">
        <f t="shared" si="199"/>
        <v>104.77114285714285</v>
      </c>
      <c r="GM68" s="2">
        <f t="shared" si="199"/>
        <v>114.56961904761904</v>
      </c>
      <c r="GN68" s="2">
        <f t="shared" si="199"/>
        <v>124.53233333333331</v>
      </c>
      <c r="GO68" s="2">
        <f t="shared" si="199"/>
        <v>134.65928571428572</v>
      </c>
      <c r="GP68" s="2">
        <f t="shared" si="199"/>
        <v>144.95047619047617</v>
      </c>
      <c r="GQ68" s="2">
        <f t="shared" si="199"/>
        <v>155.40590476190476</v>
      </c>
      <c r="GR68" s="2">
        <f t="shared" si="199"/>
        <v>166.02557142857142</v>
      </c>
      <c r="GS68" s="2">
        <f t="shared" si="199"/>
        <v>176.80947619047615</v>
      </c>
      <c r="GT68" s="2">
        <f t="shared" si="199"/>
        <v>187.75761904761904</v>
      </c>
      <c r="GU68" s="2">
        <f t="shared" si="199"/>
        <v>198.86999999999998</v>
      </c>
      <c r="GV68" s="2">
        <f t="shared" ref="GV68:IA68" si="200">GV$22</f>
        <v>200.59450000000001</v>
      </c>
      <c r="GW68" s="2">
        <f t="shared" si="200"/>
        <v>202.31899999999999</v>
      </c>
      <c r="GX68" s="2">
        <f t="shared" si="200"/>
        <v>204.04349999999997</v>
      </c>
      <c r="GY68" s="2">
        <f t="shared" si="200"/>
        <v>205.768</v>
      </c>
      <c r="GZ68" s="2">
        <f t="shared" si="200"/>
        <v>207.49249999999998</v>
      </c>
      <c r="HA68" s="2">
        <f t="shared" si="200"/>
        <v>209.21699999999996</v>
      </c>
      <c r="HB68" s="2">
        <f t="shared" si="200"/>
        <v>210.94149999999999</v>
      </c>
      <c r="HC68" s="2">
        <f t="shared" si="200"/>
        <v>212.66599999999997</v>
      </c>
      <c r="HD68" s="2">
        <f t="shared" si="200"/>
        <v>214.3905</v>
      </c>
      <c r="HE68" s="2">
        <f t="shared" si="200"/>
        <v>216.11499999999998</v>
      </c>
      <c r="HF68" s="2">
        <f t="shared" si="200"/>
        <v>217.83949999999996</v>
      </c>
      <c r="HG68" s="2">
        <f t="shared" si="200"/>
        <v>219.56399999999999</v>
      </c>
      <c r="HH68" s="2">
        <f t="shared" si="200"/>
        <v>221.28849999999997</v>
      </c>
      <c r="HI68" s="2">
        <f t="shared" si="200"/>
        <v>223.01300000000001</v>
      </c>
      <c r="HJ68" s="2">
        <f t="shared" si="200"/>
        <v>224.73749999999998</v>
      </c>
      <c r="HK68" s="2">
        <f t="shared" si="200"/>
        <v>226.46199999999996</v>
      </c>
      <c r="HL68" s="2">
        <f t="shared" si="200"/>
        <v>228.1865</v>
      </c>
      <c r="HM68" s="2">
        <f t="shared" si="200"/>
        <v>229.91099999999997</v>
      </c>
      <c r="HN68" s="2">
        <f t="shared" si="200"/>
        <v>231.63550000000001</v>
      </c>
      <c r="HO68" s="2">
        <f t="shared" si="200"/>
        <v>233.35999999999999</v>
      </c>
      <c r="HP68" s="2">
        <f t="shared" si="200"/>
        <v>235.08449999999996</v>
      </c>
      <c r="HQ68" s="2">
        <f t="shared" si="200"/>
        <v>236.809</v>
      </c>
      <c r="HR68" s="2">
        <f t="shared" si="200"/>
        <v>238.53349999999998</v>
      </c>
      <c r="HS68" s="2">
        <f t="shared" si="200"/>
        <v>240.25800000000001</v>
      </c>
      <c r="HT68" s="2">
        <f t="shared" si="200"/>
        <v>241.98249999999999</v>
      </c>
      <c r="HU68" s="2">
        <f t="shared" si="200"/>
        <v>243.70699999999997</v>
      </c>
      <c r="HV68" s="2">
        <f t="shared" si="200"/>
        <v>245.4315</v>
      </c>
      <c r="HW68" s="2">
        <f t="shared" si="200"/>
        <v>247.15599999999998</v>
      </c>
      <c r="HX68" s="2">
        <f t="shared" si="200"/>
        <v>248.88049999999996</v>
      </c>
      <c r="HY68" s="2">
        <f t="shared" si="200"/>
        <v>250.60499999999999</v>
      </c>
      <c r="HZ68" s="2">
        <f t="shared" si="200"/>
        <v>252.32949999999997</v>
      </c>
      <c r="IA68" s="2">
        <f t="shared" si="200"/>
        <v>254.054</v>
      </c>
      <c r="IB68" s="2">
        <f t="shared" ref="IB68:IS68" si="201">IB$22</f>
        <v>255.77849999999998</v>
      </c>
      <c r="IC68" s="2">
        <f t="shared" si="201"/>
        <v>257.50299999999993</v>
      </c>
      <c r="ID68" s="2">
        <f t="shared" si="201"/>
        <v>259.22749999999996</v>
      </c>
      <c r="IE68" s="2">
        <f t="shared" si="201"/>
        <v>260.952</v>
      </c>
      <c r="IF68" s="2">
        <f t="shared" si="201"/>
        <v>262.67650000000003</v>
      </c>
      <c r="IG68" s="2">
        <f t="shared" si="201"/>
        <v>264.40099999999995</v>
      </c>
      <c r="IH68" s="2">
        <f t="shared" si="201"/>
        <v>266.12549999999999</v>
      </c>
      <c r="II68" s="2">
        <f t="shared" si="201"/>
        <v>267.85000000000002</v>
      </c>
      <c r="IJ68" s="2">
        <f t="shared" si="201"/>
        <v>269.57449999999994</v>
      </c>
      <c r="IK68" s="2">
        <f t="shared" si="201"/>
        <v>271.29899999999998</v>
      </c>
      <c r="IL68" s="2">
        <f t="shared" si="201"/>
        <v>273.02350000000001</v>
      </c>
      <c r="IM68" s="2">
        <f t="shared" si="201"/>
        <v>274.74799999999993</v>
      </c>
      <c r="IN68" s="2">
        <f t="shared" si="201"/>
        <v>276.47249999999997</v>
      </c>
      <c r="IO68" s="2">
        <f t="shared" si="201"/>
        <v>278.197</v>
      </c>
      <c r="IP68" s="2">
        <f t="shared" si="201"/>
        <v>279.92149999999992</v>
      </c>
      <c r="IQ68" s="2">
        <f t="shared" si="201"/>
        <v>281.64599999999996</v>
      </c>
      <c r="IR68" s="2">
        <f t="shared" si="201"/>
        <v>283.37049999999999</v>
      </c>
      <c r="IS68" s="2">
        <f t="shared" si="201"/>
        <v>285.09500000000003</v>
      </c>
    </row>
    <row r="69" spans="1:253" s="2" customFormat="1" ht="16.7" customHeight="1">
      <c r="A69" s="7"/>
      <c r="B69" s="10" t="s">
        <v>127</v>
      </c>
      <c r="C69" s="2">
        <f t="shared" ref="C69:BN69" si="202">C67*C$10</f>
        <v>2.2998886470000004</v>
      </c>
      <c r="D69" s="2">
        <f t="shared" si="202"/>
        <v>2.3735051729999999</v>
      </c>
      <c r="E69" s="2">
        <f t="shared" si="202"/>
        <v>2.4196722570000002</v>
      </c>
      <c r="F69" s="2">
        <f t="shared" si="202"/>
        <v>2.4753510900000002</v>
      </c>
      <c r="G69" s="2">
        <f t="shared" si="202"/>
        <v>2.5347072420000001</v>
      </c>
      <c r="H69" s="2">
        <f t="shared" si="202"/>
        <v>2.5471345860000003</v>
      </c>
      <c r="I69" s="2">
        <f t="shared" si="202"/>
        <v>2.5733003400000003</v>
      </c>
      <c r="J69" s="2">
        <f t="shared" si="202"/>
        <v>2.6078012370000003</v>
      </c>
      <c r="K69" s="2">
        <f t="shared" si="202"/>
        <v>2.6275666140000005</v>
      </c>
      <c r="L69" s="2">
        <f t="shared" si="202"/>
        <v>2.6810943300000001</v>
      </c>
      <c r="M69" s="2">
        <f t="shared" si="202"/>
        <v>2.579989887</v>
      </c>
      <c r="N69" s="2">
        <f t="shared" si="202"/>
        <v>2.5101073800000004</v>
      </c>
      <c r="O69" s="2">
        <f t="shared" si="202"/>
        <v>2.4951614220000002</v>
      </c>
      <c r="P69" s="2">
        <f t="shared" si="202"/>
        <v>2.5035232140000003</v>
      </c>
      <c r="Q69" s="2">
        <f t="shared" si="202"/>
        <v>2.5055397900000003</v>
      </c>
      <c r="R69" s="2">
        <f t="shared" si="202"/>
        <v>2.4879853080000003</v>
      </c>
      <c r="S69" s="2">
        <f t="shared" si="202"/>
        <v>2.5137552150000002</v>
      </c>
      <c r="T69" s="2">
        <f t="shared" si="202"/>
        <v>2.5487685180000001</v>
      </c>
      <c r="U69" s="2">
        <f t="shared" si="202"/>
        <v>2.5371322200000002</v>
      </c>
      <c r="V69" s="2">
        <f t="shared" si="202"/>
        <v>2.5489721520000002</v>
      </c>
      <c r="W69" s="2">
        <f t="shared" si="202"/>
        <v>2.7415843200000003</v>
      </c>
      <c r="X69" s="2">
        <f t="shared" si="202"/>
        <v>2.8507658400000002</v>
      </c>
      <c r="Y69" s="2">
        <f t="shared" si="202"/>
        <v>2.940098796</v>
      </c>
      <c r="Z69" s="2">
        <f t="shared" si="202"/>
        <v>3.0260063430000002</v>
      </c>
      <c r="AA69" s="2">
        <f t="shared" si="202"/>
        <v>3.0390778799999998</v>
      </c>
      <c r="AB69" s="2">
        <f t="shared" si="202"/>
        <v>3.1002829380000003</v>
      </c>
      <c r="AC69" s="2">
        <f t="shared" si="202"/>
        <v>3.1327071570000005</v>
      </c>
      <c r="AD69" s="2">
        <f t="shared" si="202"/>
        <v>3.1910508900000005</v>
      </c>
      <c r="AE69" s="2">
        <f t="shared" si="202"/>
        <v>3.242888298</v>
      </c>
      <c r="AF69" s="2">
        <f t="shared" si="202"/>
        <v>3.3086236860000002</v>
      </c>
      <c r="AG69" s="2">
        <f t="shared" si="202"/>
        <v>3.4232587740000002</v>
      </c>
      <c r="AH69" s="2">
        <f t="shared" si="202"/>
        <v>3.4189636680000008</v>
      </c>
      <c r="AI69" s="2">
        <f t="shared" si="202"/>
        <v>3.5130777300000005</v>
      </c>
      <c r="AJ69" s="2">
        <f t="shared" si="202"/>
        <v>3.6184376700000005</v>
      </c>
      <c r="AK69" s="2">
        <f t="shared" si="202"/>
        <v>3.6332959860000003</v>
      </c>
      <c r="AL69" s="2">
        <f t="shared" si="202"/>
        <v>3.6346006530000006</v>
      </c>
      <c r="AM69" s="2">
        <f t="shared" si="202"/>
        <v>3.6863391600000002</v>
      </c>
      <c r="AN69" s="2">
        <f t="shared" si="202"/>
        <v>3.7746939600000005</v>
      </c>
      <c r="AO69" s="2">
        <f t="shared" si="202"/>
        <v>3.875829183</v>
      </c>
      <c r="AP69" s="2">
        <f t="shared" si="202"/>
        <v>3.8696956200000008</v>
      </c>
      <c r="AQ69" s="2">
        <f t="shared" si="202"/>
        <v>4.1689927260000008</v>
      </c>
      <c r="AR69" s="2">
        <f t="shared" si="202"/>
        <v>4.305288753000001</v>
      </c>
      <c r="AS69" s="2">
        <f t="shared" si="202"/>
        <v>4.348384803000001</v>
      </c>
      <c r="AT69" s="2">
        <f t="shared" si="202"/>
        <v>4.3972205940000002</v>
      </c>
      <c r="AU69" s="2">
        <f t="shared" si="202"/>
        <v>4.4652890249999997</v>
      </c>
      <c r="AV69" s="2">
        <f t="shared" si="202"/>
        <v>4.5660472740000007</v>
      </c>
      <c r="AW69" s="2">
        <f t="shared" si="202"/>
        <v>4.6396856700000004</v>
      </c>
      <c r="AX69" s="2">
        <f t="shared" si="202"/>
        <v>4.7099831400000003</v>
      </c>
      <c r="AY69" s="2">
        <f t="shared" si="202"/>
        <v>4.8059756730000007</v>
      </c>
      <c r="AZ69" s="2">
        <f t="shared" si="202"/>
        <v>4.9812778170000005</v>
      </c>
      <c r="BA69" s="2">
        <f t="shared" si="202"/>
        <v>5.1251918940000003</v>
      </c>
      <c r="BB69" s="2">
        <f t="shared" si="202"/>
        <v>5.2107065100000005</v>
      </c>
      <c r="BC69" s="2">
        <f t="shared" si="202"/>
        <v>5.3070134040000001</v>
      </c>
      <c r="BD69" s="2">
        <f t="shared" si="202"/>
        <v>5.4656515800000003</v>
      </c>
      <c r="BE69" s="2">
        <f t="shared" si="202"/>
        <v>5.5571828760000006</v>
      </c>
      <c r="BF69" s="2">
        <f t="shared" si="202"/>
        <v>5.6887826850000005</v>
      </c>
      <c r="BG69" s="2">
        <f t="shared" si="202"/>
        <v>5.7971829599999998</v>
      </c>
      <c r="BH69" s="2">
        <f t="shared" si="202"/>
        <v>6.1178997060000002</v>
      </c>
      <c r="BI69" s="2">
        <f t="shared" si="202"/>
        <v>6.0583229100000002</v>
      </c>
      <c r="BJ69" s="2">
        <f t="shared" si="202"/>
        <v>6.1837177950000006</v>
      </c>
      <c r="BK69" s="2">
        <f t="shared" si="202"/>
        <v>6.2168004630000002</v>
      </c>
      <c r="BL69" s="2">
        <f t="shared" si="202"/>
        <v>6.2260901100000003</v>
      </c>
      <c r="BM69" s="2">
        <f t="shared" si="202"/>
        <v>6.3052104240000002</v>
      </c>
      <c r="BN69" s="2">
        <f t="shared" si="202"/>
        <v>6.5153221559999999</v>
      </c>
      <c r="BO69" s="2">
        <f t="shared" ref="BO69:DZ69" si="203">BO67*BO$10</f>
        <v>6.2489275740000005</v>
      </c>
      <c r="BP69" s="2">
        <f t="shared" si="203"/>
        <v>6.1740613800000004</v>
      </c>
      <c r="BQ69" s="2">
        <f t="shared" si="203"/>
        <v>6.3393799500000005</v>
      </c>
      <c r="BR69" s="2">
        <f t="shared" si="203"/>
        <v>6.4532724300000002</v>
      </c>
      <c r="BS69" s="2">
        <f t="shared" si="203"/>
        <v>6.4369007100000006</v>
      </c>
      <c r="BT69" s="2">
        <f t="shared" si="203"/>
        <v>6.0264870750000004</v>
      </c>
      <c r="BU69" s="2">
        <f t="shared" si="203"/>
        <v>6.583524885000001</v>
      </c>
      <c r="BV69" s="2">
        <f t="shared" si="203"/>
        <v>6.3340588170000007</v>
      </c>
      <c r="BW69" s="2">
        <f t="shared" si="203"/>
        <v>6.5059697340000007</v>
      </c>
      <c r="BX69" s="2">
        <f t="shared" si="203"/>
        <v>6.854390586000001</v>
      </c>
      <c r="BY69" s="2">
        <f t="shared" si="203"/>
        <v>6.8784895440000007</v>
      </c>
      <c r="BZ69" s="2">
        <f t="shared" si="203"/>
        <v>6.9655447800000001</v>
      </c>
      <c r="CA69" s="2">
        <f t="shared" si="203"/>
        <v>6.8985088560000012</v>
      </c>
      <c r="CB69" s="2">
        <f t="shared" si="203"/>
        <v>7.1758442699999989</v>
      </c>
      <c r="CC69" s="2">
        <f t="shared" si="203"/>
        <v>7.1687219400000011</v>
      </c>
      <c r="CD69" s="2">
        <f t="shared" si="203"/>
        <v>7.4170509300000003</v>
      </c>
      <c r="CE69" s="2">
        <f t="shared" si="203"/>
        <v>7.2081762300000003</v>
      </c>
      <c r="CF69" s="2">
        <f t="shared" si="203"/>
        <v>6.9261968430000005</v>
      </c>
      <c r="CG69" s="2">
        <f t="shared" si="203"/>
        <v>6.6909175200000002</v>
      </c>
      <c r="CH69" s="2">
        <f t="shared" si="203"/>
        <v>6.8442651000000003</v>
      </c>
      <c r="CI69" s="2">
        <f t="shared" si="203"/>
        <v>7.1211692700000011</v>
      </c>
      <c r="CJ69" s="2">
        <f t="shared" si="203"/>
        <v>7.26989661</v>
      </c>
      <c r="CK69" s="2">
        <f t="shared" si="203"/>
        <v>7.5901617000000012</v>
      </c>
      <c r="CL69" s="2">
        <f t="shared" si="203"/>
        <v>7.8128371800000007</v>
      </c>
      <c r="CM69" s="2">
        <f t="shared" si="203"/>
        <v>7.6183999199999999</v>
      </c>
      <c r="CN69" s="2">
        <f t="shared" si="203"/>
        <v>7.8187947300000005</v>
      </c>
      <c r="CO69" s="2">
        <f t="shared" si="203"/>
        <v>8.2596558600000005</v>
      </c>
      <c r="CP69" s="2">
        <f t="shared" si="203"/>
        <v>8.4878733600000018</v>
      </c>
      <c r="CQ69" s="2">
        <f t="shared" si="203"/>
        <v>8.5071489300000014</v>
      </c>
      <c r="CR69" s="2">
        <f t="shared" si="203"/>
        <v>8.56409193</v>
      </c>
      <c r="CS69" s="2">
        <f t="shared" si="203"/>
        <v>8.6262683399999993</v>
      </c>
      <c r="CT69" s="2">
        <f t="shared" si="203"/>
        <v>7.9008777000000006</v>
      </c>
      <c r="CU69" s="2">
        <f t="shared" si="203"/>
        <v>8.2032677100000004</v>
      </c>
      <c r="CV69" s="2">
        <f t="shared" si="203"/>
        <v>8.5703872499999996</v>
      </c>
      <c r="CW69" s="2">
        <f t="shared" si="203"/>
        <v>8.7354053100000009</v>
      </c>
      <c r="CX69" s="2">
        <f t="shared" si="203"/>
        <v>8.4957773400000001</v>
      </c>
      <c r="CY69" s="2">
        <f t="shared" si="203"/>
        <v>9.6060451500000017</v>
      </c>
      <c r="CZ69" s="2">
        <f t="shared" si="203"/>
        <v>10.028713680000001</v>
      </c>
      <c r="DA69" s="2">
        <f t="shared" si="203"/>
        <v>10.210398300000001</v>
      </c>
      <c r="DB69" s="2">
        <f t="shared" si="203"/>
        <v>10.445232690000001</v>
      </c>
      <c r="DC69" s="2">
        <f t="shared" si="203"/>
        <v>10.682954730000002</v>
      </c>
      <c r="DD69" s="2">
        <f t="shared" si="203"/>
        <v>11.372050890000001</v>
      </c>
      <c r="DE69" s="2">
        <f t="shared" si="203"/>
        <v>11.912463450000001</v>
      </c>
      <c r="DF69" s="2">
        <f t="shared" si="203"/>
        <v>12.250855530000001</v>
      </c>
      <c r="DG69" s="2">
        <f t="shared" si="203"/>
        <v>12.62034027</v>
      </c>
      <c r="DH69" s="2">
        <f t="shared" si="203"/>
        <v>13.287041550000001</v>
      </c>
      <c r="DI69" s="2">
        <f t="shared" si="203"/>
        <v>12.935541240000001</v>
      </c>
      <c r="DJ69" s="2">
        <f t="shared" si="203"/>
        <v>12.708658620000003</v>
      </c>
      <c r="DK69" s="2">
        <f t="shared" si="203"/>
        <v>12.585802680000002</v>
      </c>
      <c r="DL69" s="2">
        <f t="shared" si="203"/>
        <v>12.83639076</v>
      </c>
      <c r="DM69" s="2">
        <f t="shared" si="203"/>
        <v>13.150478790000001</v>
      </c>
      <c r="DN69" s="2">
        <f t="shared" si="203"/>
        <v>13.106957490000001</v>
      </c>
      <c r="DO69" s="2">
        <f t="shared" si="203"/>
        <v>13.393670759999999</v>
      </c>
      <c r="DP69" s="2">
        <f t="shared" si="203"/>
        <v>13.78796013</v>
      </c>
      <c r="DQ69" s="2">
        <f t="shared" si="203"/>
        <v>14.362020900000001</v>
      </c>
      <c r="DR69" s="2">
        <f t="shared" si="203"/>
        <v>14.780304900000001</v>
      </c>
      <c r="DS69" s="2">
        <f t="shared" si="203"/>
        <v>15.847048170000004</v>
      </c>
      <c r="DT69" s="2">
        <f t="shared" si="203"/>
        <v>16.078905000000002</v>
      </c>
      <c r="DU69" s="2">
        <f t="shared" si="203"/>
        <v>16.640119170000002</v>
      </c>
      <c r="DV69" s="2">
        <f t="shared" si="203"/>
        <v>17.20607751</v>
      </c>
      <c r="DW69" s="2">
        <f t="shared" si="203"/>
        <v>17.07060663</v>
      </c>
      <c r="DX69" s="2">
        <f t="shared" si="203"/>
        <v>17.176917510000003</v>
      </c>
      <c r="DY69" s="2">
        <f t="shared" si="203"/>
        <v>17.923972410000005</v>
      </c>
      <c r="DZ69" s="2">
        <f t="shared" si="203"/>
        <v>18.328094370000002</v>
      </c>
      <c r="EA69" s="2">
        <f t="shared" ref="EA69:GL69" si="204">EA67*EA$10</f>
        <v>18.675443430000001</v>
      </c>
      <c r="EB69" s="2">
        <f t="shared" si="204"/>
        <v>18.926581500000001</v>
      </c>
      <c r="EC69" s="2">
        <f t="shared" si="204"/>
        <v>18.981780570000002</v>
      </c>
      <c r="ED69" s="2">
        <f t="shared" si="204"/>
        <v>18.833339160000001</v>
      </c>
      <c r="EE69" s="2">
        <f t="shared" si="204"/>
        <v>18.76097214</v>
      </c>
      <c r="EF69" s="2">
        <f t="shared" si="204"/>
        <v>19.261315620000001</v>
      </c>
      <c r="EG69" s="2">
        <f t="shared" si="204"/>
        <v>20.445828840000001</v>
      </c>
      <c r="EH69" s="2">
        <f t="shared" si="204"/>
        <v>20.602061640000002</v>
      </c>
      <c r="EI69" s="2">
        <f t="shared" si="204"/>
        <v>20.977305480000002</v>
      </c>
      <c r="EJ69" s="2">
        <f t="shared" si="204"/>
        <v>21.242013480000001</v>
      </c>
      <c r="EK69" s="2">
        <f t="shared" si="204"/>
        <v>21.724518330000002</v>
      </c>
      <c r="EL69" s="2">
        <f t="shared" si="204"/>
        <v>21.905559000000004</v>
      </c>
      <c r="EM69" s="2">
        <f t="shared" si="204"/>
        <v>22.160449800000002</v>
      </c>
      <c r="EN69" s="2">
        <f t="shared" si="204"/>
        <v>22.373431200000002</v>
      </c>
      <c r="EO69" s="2">
        <f t="shared" si="204"/>
        <v>22.052805660000001</v>
      </c>
      <c r="EP69" s="2">
        <f t="shared" si="204"/>
        <v>22.161674520000002</v>
      </c>
      <c r="EQ69" s="2">
        <f t="shared" si="204"/>
        <v>22.855211100000002</v>
      </c>
      <c r="ER69" s="2">
        <f t="shared" si="204"/>
        <v>23.115532139999999</v>
      </c>
      <c r="ES69" s="2">
        <f t="shared" si="204"/>
        <v>23.950083240000001</v>
      </c>
      <c r="ET69" s="2">
        <f t="shared" si="204"/>
        <v>25.243091100000001</v>
      </c>
      <c r="EU69" s="2">
        <f t="shared" si="204"/>
        <v>24.089731290000003</v>
      </c>
      <c r="EV69" s="2">
        <f t="shared" si="204"/>
        <v>24.343916580000002</v>
      </c>
      <c r="EW69" s="2">
        <f t="shared" si="204"/>
        <v>24.366880080000001</v>
      </c>
      <c r="EX69" s="2">
        <f t="shared" si="204"/>
        <v>24.234462090000001</v>
      </c>
      <c r="EY69" s="2">
        <f t="shared" si="204"/>
        <v>24.967763189999999</v>
      </c>
      <c r="EZ69" s="2">
        <f t="shared" si="204"/>
        <v>26.438526360000001</v>
      </c>
      <c r="FA69" s="2">
        <f t="shared" si="204"/>
        <v>26.810619300000003</v>
      </c>
      <c r="FB69" s="2">
        <f t="shared" si="204"/>
        <v>27.162122850000003</v>
      </c>
      <c r="FC69" s="2">
        <f t="shared" si="204"/>
        <v>28.218561300000001</v>
      </c>
      <c r="FD69" s="2">
        <f t="shared" si="204"/>
        <v>28.344738240000005</v>
      </c>
      <c r="FE69" s="2">
        <f t="shared" si="204"/>
        <v>28.924560540000002</v>
      </c>
      <c r="FF69" s="2">
        <f t="shared" si="204"/>
        <v>28.919340899999998</v>
      </c>
      <c r="FG69" s="2">
        <f t="shared" si="204"/>
        <v>30.286426500000005</v>
      </c>
      <c r="FH69" s="2">
        <f t="shared" si="204"/>
        <v>31.213876499999998</v>
      </c>
      <c r="FI69" s="2">
        <f t="shared" si="204"/>
        <v>31.728931199999998</v>
      </c>
      <c r="FJ69" s="2">
        <f t="shared" si="204"/>
        <v>31.561455600000002</v>
      </c>
      <c r="FK69" s="2">
        <f t="shared" si="204"/>
        <v>32.033835449999998</v>
      </c>
      <c r="FL69" s="2">
        <f t="shared" si="204"/>
        <v>32.335135199999996</v>
      </c>
      <c r="FM69" s="2">
        <f t="shared" si="204"/>
        <v>31.483359450000002</v>
      </c>
      <c r="FN69" s="2">
        <f t="shared" si="204"/>
        <v>31.872864150000002</v>
      </c>
      <c r="FO69" s="2">
        <f t="shared" si="204"/>
        <v>32.218657200000003</v>
      </c>
      <c r="FP69" s="2">
        <f t="shared" si="204"/>
        <v>32.690048850000004</v>
      </c>
      <c r="FQ69" s="2">
        <f t="shared" si="204"/>
        <v>31.127678730000007</v>
      </c>
      <c r="FR69" s="2">
        <f t="shared" si="204"/>
        <v>32.574467520000006</v>
      </c>
      <c r="FS69" s="2">
        <f t="shared" si="204"/>
        <v>32.720735699999999</v>
      </c>
      <c r="FT69" s="2">
        <f t="shared" si="204"/>
        <v>32.75316000000003</v>
      </c>
      <c r="FU69" s="2">
        <f t="shared" si="204"/>
        <v>33.103079999999949</v>
      </c>
      <c r="FV69" s="2">
        <f t="shared" si="204"/>
        <v>33.452999999999967</v>
      </c>
      <c r="FW69" s="2">
        <f t="shared" si="204"/>
        <v>33.802919999999979</v>
      </c>
      <c r="FX69" s="2">
        <f t="shared" si="204"/>
        <v>34.152839999999991</v>
      </c>
      <c r="FY69" s="2">
        <f t="shared" si="204"/>
        <v>34.502760000000009</v>
      </c>
      <c r="FZ69" s="2">
        <f t="shared" si="204"/>
        <v>34.852680000000021</v>
      </c>
      <c r="GA69" s="2">
        <f t="shared" si="204"/>
        <v>33.526285714285748</v>
      </c>
      <c r="GB69" s="2">
        <f t="shared" si="204"/>
        <v>32.166565714285667</v>
      </c>
      <c r="GC69" s="2">
        <f t="shared" si="204"/>
        <v>30.773519999999969</v>
      </c>
      <c r="GD69" s="2">
        <f t="shared" si="204"/>
        <v>29.347148571428558</v>
      </c>
      <c r="GE69" s="2">
        <f t="shared" si="204"/>
        <v>27.887451428571417</v>
      </c>
      <c r="GF69" s="2">
        <f t="shared" si="204"/>
        <v>26.394428571428573</v>
      </c>
      <c r="GG69" s="2">
        <f t="shared" si="204"/>
        <v>24.868080000000013</v>
      </c>
      <c r="GH69" s="2">
        <f t="shared" si="204"/>
        <v>23.308405714285737</v>
      </c>
      <c r="GI69" s="2">
        <f t="shared" si="204"/>
        <v>21.715405714285691</v>
      </c>
      <c r="GJ69" s="2">
        <f t="shared" si="204"/>
        <v>20.089079999999981</v>
      </c>
      <c r="GK69" s="2">
        <f t="shared" si="204"/>
        <v>18.429428571428563</v>
      </c>
      <c r="GL69" s="2">
        <f t="shared" si="204"/>
        <v>16.736451428571428</v>
      </c>
      <c r="GM69" s="2">
        <f t="shared" ref="GM69:IS69" si="205">GM67*GM$10</f>
        <v>15.010148571428573</v>
      </c>
      <c r="GN69" s="2">
        <f t="shared" si="205"/>
        <v>13.250520000000005</v>
      </c>
      <c r="GO69" s="2">
        <f t="shared" si="205"/>
        <v>11.457565714285725</v>
      </c>
      <c r="GP69" s="2">
        <f t="shared" si="205"/>
        <v>9.6312857142857045</v>
      </c>
      <c r="GQ69" s="2">
        <f t="shared" si="205"/>
        <v>7.7716799999999946</v>
      </c>
      <c r="GR69" s="2">
        <f t="shared" si="205"/>
        <v>5.8787485714285674</v>
      </c>
      <c r="GS69" s="2">
        <f t="shared" si="205"/>
        <v>3.952491428571431</v>
      </c>
      <c r="GT69" s="2">
        <f t="shared" si="205"/>
        <v>1.9929085714285724</v>
      </c>
      <c r="GU69" s="2">
        <f t="shared" si="205"/>
        <v>0</v>
      </c>
      <c r="GV69" s="2">
        <f t="shared" si="205"/>
        <v>0</v>
      </c>
      <c r="GW69" s="2">
        <f t="shared" si="205"/>
        <v>0</v>
      </c>
      <c r="GX69" s="2">
        <f t="shared" si="205"/>
        <v>0</v>
      </c>
      <c r="GY69" s="2">
        <f t="shared" si="205"/>
        <v>0</v>
      </c>
      <c r="GZ69" s="2">
        <f t="shared" si="205"/>
        <v>0</v>
      </c>
      <c r="HA69" s="2">
        <f t="shared" si="205"/>
        <v>0</v>
      </c>
      <c r="HB69" s="2">
        <f t="shared" si="205"/>
        <v>0</v>
      </c>
      <c r="HC69" s="2">
        <f t="shared" si="205"/>
        <v>0</v>
      </c>
      <c r="HD69" s="2">
        <f t="shared" si="205"/>
        <v>0</v>
      </c>
      <c r="HE69" s="2">
        <f t="shared" si="205"/>
        <v>0</v>
      </c>
      <c r="HF69" s="2">
        <f t="shared" si="205"/>
        <v>0</v>
      </c>
      <c r="HG69" s="2">
        <f t="shared" si="205"/>
        <v>0</v>
      </c>
      <c r="HH69" s="2">
        <f t="shared" si="205"/>
        <v>0</v>
      </c>
      <c r="HI69" s="2">
        <f t="shared" si="205"/>
        <v>0</v>
      </c>
      <c r="HJ69" s="2">
        <f t="shared" si="205"/>
        <v>0</v>
      </c>
      <c r="HK69" s="2">
        <f t="shared" si="205"/>
        <v>0</v>
      </c>
      <c r="HL69" s="2">
        <f t="shared" si="205"/>
        <v>0</v>
      </c>
      <c r="HM69" s="2">
        <f t="shared" si="205"/>
        <v>0</v>
      </c>
      <c r="HN69" s="2">
        <f t="shared" si="205"/>
        <v>0</v>
      </c>
      <c r="HO69" s="2">
        <f t="shared" si="205"/>
        <v>0</v>
      </c>
      <c r="HP69" s="2">
        <f t="shared" si="205"/>
        <v>0</v>
      </c>
      <c r="HQ69" s="2">
        <f t="shared" si="205"/>
        <v>0</v>
      </c>
      <c r="HR69" s="2">
        <f t="shared" si="205"/>
        <v>0</v>
      </c>
      <c r="HS69" s="2">
        <f t="shared" si="205"/>
        <v>0</v>
      </c>
      <c r="HT69" s="2">
        <f t="shared" si="205"/>
        <v>0</v>
      </c>
      <c r="HU69" s="2">
        <f t="shared" si="205"/>
        <v>0</v>
      </c>
      <c r="HV69" s="2">
        <f t="shared" si="205"/>
        <v>0</v>
      </c>
      <c r="HW69" s="2">
        <f t="shared" si="205"/>
        <v>0</v>
      </c>
      <c r="HX69" s="2">
        <f t="shared" si="205"/>
        <v>0</v>
      </c>
      <c r="HY69" s="2">
        <f t="shared" si="205"/>
        <v>0</v>
      </c>
      <c r="HZ69" s="2">
        <f t="shared" si="205"/>
        <v>0</v>
      </c>
      <c r="IA69" s="2">
        <f t="shared" si="205"/>
        <v>0</v>
      </c>
      <c r="IB69" s="2">
        <f t="shared" si="205"/>
        <v>0</v>
      </c>
      <c r="IC69" s="2">
        <f t="shared" si="205"/>
        <v>0</v>
      </c>
      <c r="ID69" s="2">
        <f t="shared" si="205"/>
        <v>0</v>
      </c>
      <c r="IE69" s="2">
        <f t="shared" si="205"/>
        <v>0</v>
      </c>
      <c r="IF69" s="2">
        <f t="shared" si="205"/>
        <v>0</v>
      </c>
      <c r="IG69" s="2">
        <f t="shared" si="205"/>
        <v>0</v>
      </c>
      <c r="IH69" s="2">
        <f t="shared" si="205"/>
        <v>0</v>
      </c>
      <c r="II69" s="2">
        <f t="shared" si="205"/>
        <v>0</v>
      </c>
      <c r="IJ69" s="2">
        <f t="shared" si="205"/>
        <v>0</v>
      </c>
      <c r="IK69" s="2">
        <f t="shared" si="205"/>
        <v>0</v>
      </c>
      <c r="IL69" s="2">
        <f t="shared" si="205"/>
        <v>0</v>
      </c>
      <c r="IM69" s="2">
        <f t="shared" si="205"/>
        <v>0</v>
      </c>
      <c r="IN69" s="2">
        <f t="shared" si="205"/>
        <v>0</v>
      </c>
      <c r="IO69" s="2">
        <f t="shared" si="205"/>
        <v>0</v>
      </c>
      <c r="IP69" s="2">
        <f t="shared" si="205"/>
        <v>0</v>
      </c>
      <c r="IQ69" s="2">
        <f t="shared" si="205"/>
        <v>0</v>
      </c>
      <c r="IR69" s="2">
        <f t="shared" si="205"/>
        <v>0</v>
      </c>
      <c r="IS69" s="2">
        <f t="shared" si="205"/>
        <v>0</v>
      </c>
    </row>
    <row r="70" spans="1:253" s="2" customFormat="1" ht="16.7" customHeight="1">
      <c r="A70" s="7"/>
      <c r="B70" s="10" t="s">
        <v>128</v>
      </c>
      <c r="C70" s="2">
        <f>SUM($C69:C69)+C$15</f>
        <v>2.8393687000000005</v>
      </c>
      <c r="D70" s="2">
        <f>SUM($C69:D69)+D$15</f>
        <v>5.769622</v>
      </c>
      <c r="E70" s="2">
        <f>SUM($C69:E69)+E$15</f>
        <v>8.7568716999999996</v>
      </c>
      <c r="F70" s="2">
        <f>SUM($C69:F69)+F$15</f>
        <v>11.812860699999998</v>
      </c>
      <c r="G70" s="2">
        <f>SUM($C69:G69)+G$15</f>
        <v>14.942128899999998</v>
      </c>
      <c r="H70" s="2">
        <f>SUM($C69:H69)+H$15</f>
        <v>18.0867395</v>
      </c>
      <c r="I70" s="2">
        <f>SUM($C69:I69)+I$15</f>
        <v>21.2636535</v>
      </c>
      <c r="J70" s="2">
        <f>SUM($C69:J69)+J$15</f>
        <v>24.483161199999998</v>
      </c>
      <c r="K70" s="2">
        <f>SUM($C69:K69)+K$15</f>
        <v>27.727070599999998</v>
      </c>
      <c r="L70" s="2">
        <f>SUM($C69:L69)+L$15</f>
        <v>31.0370636</v>
      </c>
      <c r="M70" s="2">
        <f>SUM($C69:M69)+M$15</f>
        <v>34.222236299999999</v>
      </c>
      <c r="N70" s="2">
        <f>SUM($C69:N69)+N$15</f>
        <v>37.321134299999997</v>
      </c>
      <c r="O70" s="2">
        <f>SUM($C69:O69)+O$15</f>
        <v>40.401580500000001</v>
      </c>
      <c r="P70" s="2">
        <f>SUM($C69:P69)+P$15</f>
        <v>43.492349900000001</v>
      </c>
      <c r="Q70" s="2">
        <f>SUM($C69:Q69)+Q$15</f>
        <v>46.585608899999997</v>
      </c>
      <c r="R70" s="2">
        <f>SUM($C69:R69)+R$15</f>
        <v>49.657195700000003</v>
      </c>
      <c r="S70" s="2">
        <f>SUM($C69:S69)+S$15</f>
        <v>52.760597200000007</v>
      </c>
      <c r="T70" s="2">
        <f>SUM($C69:T69)+T$15</f>
        <v>55.907225000000004</v>
      </c>
      <c r="U70" s="2">
        <f>SUM($C69:U69)+U$15</f>
        <v>59.039487000000001</v>
      </c>
      <c r="V70" s="2">
        <f>SUM($C69:V69)+V$15</f>
        <v>62.186366200000002</v>
      </c>
      <c r="W70" s="2">
        <f>SUM($C69:W69)+W$15</f>
        <v>65.571038200000004</v>
      </c>
      <c r="X70" s="2">
        <f>SUM($C69:X69)+X$15</f>
        <v>69.090502200000003</v>
      </c>
      <c r="Y70" s="2">
        <f>SUM($C69:Y69)+Y$15</f>
        <v>72.720253799999995</v>
      </c>
      <c r="Z70" s="2">
        <f>SUM($C69:Z69)+Z$15</f>
        <v>76.456064100000006</v>
      </c>
      <c r="AA70" s="2">
        <f>SUM($C69:AA69)+AA$15</f>
        <v>80.208012100000005</v>
      </c>
      <c r="AB70" s="2">
        <f>SUM($C69:AB69)+AB$15</f>
        <v>84.035521900000006</v>
      </c>
      <c r="AC70" s="2">
        <f>SUM($C69:AC69)+AC$15</f>
        <v>87.903061600000001</v>
      </c>
      <c r="AD70" s="2">
        <f>SUM($C69:AD69)+AD$15</f>
        <v>91.842630600000007</v>
      </c>
      <c r="AE70" s="2">
        <f>SUM($C69:AE69)+AE$15</f>
        <v>95.846196399999997</v>
      </c>
      <c r="AF70" s="2">
        <f>SUM($C69:AF69)+AF$15</f>
        <v>99.930917000000008</v>
      </c>
      <c r="AG70" s="2">
        <f>SUM($C69:AG69)+AG$15</f>
        <v>104.1571624</v>
      </c>
      <c r="AH70" s="2">
        <f>SUM($C69:AH69)+AH$15</f>
        <v>108.37810520000002</v>
      </c>
      <c r="AI70" s="2">
        <f>SUM($C69:AI69)+AI$15</f>
        <v>112.71523820000002</v>
      </c>
      <c r="AJ70" s="2">
        <f>SUM($C69:AJ69)+AJ$15</f>
        <v>117.18244520000002</v>
      </c>
      <c r="AK70" s="2">
        <f>SUM($C69:AK69)+AK$15</f>
        <v>121.66799580000003</v>
      </c>
      <c r="AL70" s="2">
        <f>SUM($C69:AL69)+AL$15</f>
        <v>126.15515710000004</v>
      </c>
      <c r="AM70" s="2">
        <f>SUM($C69:AM69)+AM$15</f>
        <v>130.70619310000004</v>
      </c>
      <c r="AN70" s="2">
        <f>SUM($C69:AN69)+AN$15</f>
        <v>135.36630910000002</v>
      </c>
      <c r="AO70" s="2">
        <f>SUM($C69:AO69)+AO$15</f>
        <v>140.15128340000004</v>
      </c>
      <c r="AP70" s="2">
        <f>SUM($C69:AP69)+AP$15</f>
        <v>144.92868540000003</v>
      </c>
      <c r="AQ70" s="2">
        <f>SUM($C69:AQ69)+AQ$15</f>
        <v>150.07559000000003</v>
      </c>
      <c r="AR70" s="2">
        <f>SUM($C69:AR69)+AR$15</f>
        <v>155.39076130000004</v>
      </c>
      <c r="AS70" s="2">
        <f>SUM($C69:AS69)+AS$15</f>
        <v>160.75913760000003</v>
      </c>
      <c r="AT70" s="2">
        <f>SUM($C69:AT69)+AT$15</f>
        <v>166.18780500000003</v>
      </c>
      <c r="AU70" s="2">
        <f>SUM($C69:AU69)+AU$15</f>
        <v>171.70050750000004</v>
      </c>
      <c r="AV70" s="2">
        <f>SUM($C69:AV69)+AV$15</f>
        <v>177.33760290000004</v>
      </c>
      <c r="AW70" s="2">
        <f>SUM($C69:AW69)+AW$15</f>
        <v>183.06560990000003</v>
      </c>
      <c r="AX70" s="2">
        <f>SUM($C69:AX69)+AX$15</f>
        <v>188.88040390000003</v>
      </c>
      <c r="AY70" s="2">
        <f>SUM($C69:AY69)+AY$15</f>
        <v>194.81370720000004</v>
      </c>
      <c r="AZ70" s="2">
        <f>SUM($C69:AZ69)+AZ$15</f>
        <v>200.96343290000004</v>
      </c>
      <c r="BA70" s="2">
        <f>SUM($C69:BA69)+BA$15</f>
        <v>207.29083030000004</v>
      </c>
      <c r="BB70" s="2">
        <f>SUM($C69:BB69)+BB$15</f>
        <v>213.72380130000005</v>
      </c>
      <c r="BC70" s="2">
        <f>SUM($C69:BC69)+BC$15</f>
        <v>220.27566970000004</v>
      </c>
      <c r="BD70" s="2">
        <f>SUM($C69:BD69)+BD$15</f>
        <v>227.02338770000006</v>
      </c>
      <c r="BE70" s="2">
        <f>SUM($C69:BE69)+BE$15</f>
        <v>233.88410730000007</v>
      </c>
      <c r="BF70" s="2">
        <f>SUM($C69:BF69)+BF$15</f>
        <v>240.90729580000007</v>
      </c>
      <c r="BG70" s="2">
        <f>SUM($C69:BG69)+BG$15</f>
        <v>248.06431180000007</v>
      </c>
      <c r="BH70" s="2">
        <f>SUM($C69:BH69)+BH$15</f>
        <v>255.61727440000007</v>
      </c>
      <c r="BI70" s="2">
        <f>SUM($C69:BI69)+BI$15</f>
        <v>263.09668540000007</v>
      </c>
      <c r="BJ70" s="2">
        <f>SUM($C69:BJ69)+BJ$15</f>
        <v>270.73090490000004</v>
      </c>
      <c r="BK70" s="2">
        <f>SUM($C69:BK69)+BK$15</f>
        <v>278.40596720000008</v>
      </c>
      <c r="BL70" s="2">
        <f>SUM($C69:BL69)+BL$15</f>
        <v>286.09249820000008</v>
      </c>
      <c r="BM70" s="2">
        <f>SUM($C69:BM69)+BM$15</f>
        <v>293.87670860000003</v>
      </c>
      <c r="BN70" s="2">
        <f>SUM($C69:BN69)+BN$15</f>
        <v>301.92031620000006</v>
      </c>
      <c r="BO70" s="2">
        <f>SUM($C69:BO69)+BO$15</f>
        <v>309.63504160000002</v>
      </c>
      <c r="BP70" s="2">
        <f>SUM($C69:BP69)+BP$15</f>
        <v>317.25733960000002</v>
      </c>
      <c r="BQ70" s="2">
        <f>SUM($C69:BQ69)+BQ$15</f>
        <v>325.08373460000007</v>
      </c>
      <c r="BR70" s="2">
        <f>SUM($C69:BR69)+BR$15</f>
        <v>333.0507376000001</v>
      </c>
      <c r="BS70" s="2">
        <f>SUM($C69:BS69)+BS$15</f>
        <v>340.99752860000007</v>
      </c>
      <c r="BT70" s="2">
        <f>SUM($C69:BT69)+BT$15</f>
        <v>348.43763610000008</v>
      </c>
      <c r="BU70" s="2">
        <f>SUM($C69:BU69)+BU$15</f>
        <v>356.56544460000003</v>
      </c>
      <c r="BV70" s="2">
        <f>SUM($C69:BV69)+BV$15</f>
        <v>364.38527030000006</v>
      </c>
      <c r="BW70" s="2">
        <f>SUM($C69:BW69)+BW$15</f>
        <v>372.41733170000009</v>
      </c>
      <c r="BX70" s="2">
        <f>SUM($C69:BX69)+BX$15</f>
        <v>380.87954230000008</v>
      </c>
      <c r="BY70" s="2">
        <f>SUM($C69:BY69)+BY$15</f>
        <v>389.37150470000006</v>
      </c>
      <c r="BZ70" s="2">
        <f>SUM($C69:BZ69)+BZ$15</f>
        <v>397.97094270000008</v>
      </c>
      <c r="CA70" s="2">
        <f>SUM($C69:CA69)+CA$15</f>
        <v>406.48762030000006</v>
      </c>
      <c r="CB70" s="2">
        <f>SUM($C69:CB69)+CB$15</f>
        <v>415.3466873000001</v>
      </c>
      <c r="CC70" s="2">
        <f>SUM($C69:CC69)+CC$15</f>
        <v>424.19696130000011</v>
      </c>
      <c r="CD70" s="2">
        <f>SUM($C69:CD69)+CD$15</f>
        <v>433.35381430000012</v>
      </c>
      <c r="CE70" s="2">
        <f>SUM($C69:CE69)+CE$15</f>
        <v>442.25279730000011</v>
      </c>
      <c r="CF70" s="2">
        <f>SUM($C69:CF69)+CF$15</f>
        <v>450.80365760000012</v>
      </c>
      <c r="CG70" s="2">
        <f>SUM($C69:CG69)+CG$15</f>
        <v>459.06404960000015</v>
      </c>
      <c r="CH70" s="2">
        <f>SUM($C69:CH69)+CH$15</f>
        <v>467.51375960000013</v>
      </c>
      <c r="CI70" s="2">
        <f>SUM($C69:CI69)+CI$15</f>
        <v>476.30532660000011</v>
      </c>
      <c r="CJ70" s="2">
        <f>SUM($C69:CJ69)+CJ$15</f>
        <v>485.28050760000008</v>
      </c>
      <c r="CK70" s="2">
        <f>SUM($C69:CK69)+CK$15</f>
        <v>494.65107760000012</v>
      </c>
      <c r="CL70" s="2">
        <f>SUM($C69:CL69)+CL$15</f>
        <v>504.29655560000009</v>
      </c>
      <c r="CM70" s="2">
        <f>SUM($C69:CM69)+CM$15</f>
        <v>513.70198760000005</v>
      </c>
      <c r="CN70" s="2">
        <f>SUM($C69:CN69)+CN$15</f>
        <v>523.35482060000004</v>
      </c>
      <c r="CO70" s="2">
        <f>SUM($C69:CO69)+CO$15</f>
        <v>533.55192660000012</v>
      </c>
      <c r="CP70" s="2">
        <f>SUM($C69:CP69)+CP$15</f>
        <v>544.03078260000007</v>
      </c>
      <c r="CQ70" s="2">
        <f>SUM($C69:CQ69)+CQ$15</f>
        <v>554.53343560000008</v>
      </c>
      <c r="CR70" s="2">
        <f>SUM($C69:CR69)+CR$15</f>
        <v>565.10638860000006</v>
      </c>
      <c r="CS70" s="2">
        <f>SUM($C69:CS69)+CS$15</f>
        <v>575.75610260000008</v>
      </c>
      <c r="CT70" s="2">
        <f>SUM($C69:CT69)+CT$15</f>
        <v>585.51027260000012</v>
      </c>
      <c r="CU70" s="2">
        <f>SUM($C69:CU69)+CU$15</f>
        <v>595.63776360000008</v>
      </c>
      <c r="CV70" s="2">
        <f>SUM($C69:CV69)+CV$15</f>
        <v>606.21848860000011</v>
      </c>
      <c r="CW70" s="2">
        <f>SUM($C69:CW69)+CW$15</f>
        <v>617.0029396000001</v>
      </c>
      <c r="CX70" s="2">
        <f>SUM($C69:CX69)+CX$15</f>
        <v>627.49155360000009</v>
      </c>
      <c r="CY70" s="2">
        <f>SUM($C69:CY69)+CY$15</f>
        <v>639.35086860000013</v>
      </c>
      <c r="CZ70" s="2">
        <f>SUM($C69:CZ69)+CZ$15</f>
        <v>651.73199660000012</v>
      </c>
      <c r="DA70" s="2">
        <f>SUM($C69:DA69)+DA$15</f>
        <v>664.33742660000007</v>
      </c>
      <c r="DB70" s="2">
        <f>SUM($C69:DB69)+DB$15</f>
        <v>677.2327756000002</v>
      </c>
      <c r="DC70" s="2">
        <f>SUM($C69:DC69)+DC$15</f>
        <v>690.42160860000013</v>
      </c>
      <c r="DD70" s="2">
        <f>SUM($C69:DD69)+DD$15</f>
        <v>704.46117760000016</v>
      </c>
      <c r="DE70" s="2">
        <f>SUM($C69:DE69)+DE$15</f>
        <v>719.16792260000011</v>
      </c>
      <c r="DF70" s="2">
        <f>SUM($C69:DF69)+DF$15</f>
        <v>734.29243560000009</v>
      </c>
      <c r="DG70" s="2">
        <f>SUM($C69:DG69)+DG$15</f>
        <v>749.87310260000015</v>
      </c>
      <c r="DH70" s="2">
        <f>SUM($C69:DH69)+DH$15</f>
        <v>766.2768576000002</v>
      </c>
      <c r="DI70" s="2">
        <f>SUM($C69:DI69)+DI$15</f>
        <v>782.24666160000015</v>
      </c>
      <c r="DJ70" s="2">
        <f>SUM($C69:DJ69)+DJ$15</f>
        <v>797.93636360000028</v>
      </c>
      <c r="DK70" s="2">
        <f>SUM($C69:DK69)+DK$15</f>
        <v>813.47439160000022</v>
      </c>
      <c r="DL70" s="2">
        <f>SUM($C69:DL69)+DL$15</f>
        <v>829.32178760000022</v>
      </c>
      <c r="DM70" s="2">
        <f>SUM($C69:DM69)+DM$15</f>
        <v>845.55694660000017</v>
      </c>
      <c r="DN70" s="2">
        <f>SUM($C69:DN69)+DN$15</f>
        <v>861.73837560000015</v>
      </c>
      <c r="DO70" s="2">
        <f>SUM($C69:DO69)+DO$15</f>
        <v>878.27377160000015</v>
      </c>
      <c r="DP70" s="2">
        <f>SUM($C69:DP69)+DP$15</f>
        <v>895.2959446000001</v>
      </c>
      <c r="DQ70" s="2">
        <f>SUM($C69:DQ69)+DQ$15</f>
        <v>913.02683460000003</v>
      </c>
      <c r="DR70" s="2">
        <f>SUM($C69:DR69)+DR$15</f>
        <v>931.27412460000005</v>
      </c>
      <c r="DS70" s="2">
        <f>SUM($C69:DS69)+DS$15</f>
        <v>950.83838160000005</v>
      </c>
      <c r="DT70" s="2">
        <f>SUM($C69:DT69)+DT$15</f>
        <v>970.68888160000006</v>
      </c>
      <c r="DU70" s="2">
        <f>SUM($C69:DU69)+DU$15</f>
        <v>991.23223860000007</v>
      </c>
      <c r="DV70" s="2">
        <f>SUM($C69:DV69)+DV$15</f>
        <v>1012.4743096000001</v>
      </c>
      <c r="DW70" s="2">
        <f>SUM($C69:DW69)+DW$15</f>
        <v>1033.5491326000001</v>
      </c>
      <c r="DX70" s="2">
        <f>SUM($C69:DX69)+DX$15</f>
        <v>1054.7552036000002</v>
      </c>
      <c r="DY70" s="2">
        <f>SUM($C69:DY69)+DY$15</f>
        <v>1076.8835646000002</v>
      </c>
      <c r="DZ70" s="2">
        <f>SUM($C69:DZ69)+DZ$15</f>
        <v>1099.5108416000003</v>
      </c>
      <c r="EA70" s="2">
        <f>SUM($C69:EA69)+EA$15</f>
        <v>1122.5669446000002</v>
      </c>
      <c r="EB70" s="2">
        <f>SUM($C69:EB69)+EB$15</f>
        <v>1145.9330946000002</v>
      </c>
      <c r="EC70" s="2">
        <f>SUM($C69:EC69)+EC$15</f>
        <v>1169.3673916</v>
      </c>
      <c r="ED70" s="2">
        <f>SUM($C69:ED69)+ED$15</f>
        <v>1192.6184276000001</v>
      </c>
      <c r="EE70" s="2">
        <f>SUM($C69:EE69)+EE$15</f>
        <v>1215.7801216000003</v>
      </c>
      <c r="EF70" s="2">
        <f>SUM($C69:EF69)+EF$15</f>
        <v>1239.5595236000001</v>
      </c>
      <c r="EG70" s="2">
        <f>SUM($C69:EG69)+EG$15</f>
        <v>1264.8012876000003</v>
      </c>
      <c r="EH70" s="2">
        <f>SUM($C69:EH69)+EH$15</f>
        <v>1290.2359316000002</v>
      </c>
      <c r="EI70" s="2">
        <f>SUM($C69:EI69)+EI$15</f>
        <v>1316.1338396000003</v>
      </c>
      <c r="EJ70" s="2">
        <f>SUM($C69:EJ69)+EJ$15</f>
        <v>1342.3585476000003</v>
      </c>
      <c r="EK70" s="2">
        <f>SUM($C69:EK69)+EK$15</f>
        <v>1369.1789406000003</v>
      </c>
      <c r="EL70" s="2">
        <f>SUM($C69:EL69)+EL$15</f>
        <v>1396.2228406000002</v>
      </c>
      <c r="EM70" s="2">
        <f>SUM($C69:EM69)+EM$15</f>
        <v>1423.5814206</v>
      </c>
      <c r="EN70" s="2">
        <f>SUM($C69:EN69)+EN$15</f>
        <v>1451.2029406000001</v>
      </c>
      <c r="EO70" s="2">
        <f>SUM($C69:EO69)+EO$15</f>
        <v>1478.4286266000001</v>
      </c>
      <c r="EP70" s="2">
        <f>SUM($C69:EP69)+EP$15</f>
        <v>1505.7887186</v>
      </c>
      <c r="EQ70" s="2">
        <f>SUM($C69:EQ69)+EQ$15</f>
        <v>1534.0050286000001</v>
      </c>
      <c r="ER70" s="2">
        <f>SUM($C69:ER69)+ER$15</f>
        <v>1562.5427225999999</v>
      </c>
      <c r="ES70" s="2">
        <f>SUM($C69:ES69)+ES$15</f>
        <v>1592.1107265999999</v>
      </c>
      <c r="ET70" s="2">
        <f>SUM($C69:ET69)+ET$15</f>
        <v>1623.2750365999996</v>
      </c>
      <c r="EU70" s="2">
        <f>SUM($C69:EU69)+EU$15</f>
        <v>1653.0154455999996</v>
      </c>
      <c r="EV70" s="2">
        <f>SUM($C69:EV69)+EV$15</f>
        <v>1683.0696635999998</v>
      </c>
      <c r="EW70" s="2">
        <f>SUM($C69:EW69)+EW$15</f>
        <v>1713.1522315999998</v>
      </c>
      <c r="EX70" s="2">
        <f>SUM($C69:EX69)+EX$15</f>
        <v>1743.0713205999998</v>
      </c>
      <c r="EY70" s="2">
        <f>SUM($C69:EY69)+EY$15</f>
        <v>1773.8957195999997</v>
      </c>
      <c r="EZ70" s="2">
        <f>SUM($C69:EZ69)+EZ$15</f>
        <v>1806.5358755999998</v>
      </c>
      <c r="FA70" s="2">
        <f>SUM($C69:FA69)+FA$15</f>
        <v>1839.6354055999998</v>
      </c>
      <c r="FB70" s="2">
        <f>SUM($C69:FB69)+FB$15</f>
        <v>1873.1688905999999</v>
      </c>
      <c r="FC70" s="2">
        <f>SUM($C69:FC69)+FC$15</f>
        <v>1908.0066205999997</v>
      </c>
      <c r="FD70" s="2">
        <f>SUM($C69:FD69)+FD$15</f>
        <v>1943.0001245999997</v>
      </c>
      <c r="FE70" s="2">
        <f>SUM($C69:FE69)+FE$15</f>
        <v>1978.7094585999996</v>
      </c>
      <c r="FF70" s="2">
        <f>SUM($C69:FF69)+FF$15</f>
        <v>2014.4123485999996</v>
      </c>
      <c r="FG70" s="2">
        <f>SUM($C69:FG69)+FG$15</f>
        <v>2051.8029985999997</v>
      </c>
      <c r="FH70" s="2">
        <f>SUM($C69:FH69)+FH$15</f>
        <v>2090.3386485999995</v>
      </c>
      <c r="FI70" s="2">
        <f>SUM($C69:FI69)+FI$15</f>
        <v>2129.5101685999998</v>
      </c>
      <c r="FJ70" s="2">
        <f>SUM($C69:FJ69)+FJ$15</f>
        <v>2168.4749285999997</v>
      </c>
      <c r="FK70" s="2">
        <f>SUM($C69:FK69)+FK$15</f>
        <v>2208.0228735999999</v>
      </c>
      <c r="FL70" s="2">
        <f>SUM($C69:FL69)+FL$15</f>
        <v>2247.9427935999997</v>
      </c>
      <c r="FM70" s="2">
        <f>SUM($C69:FM69)+FM$15</f>
        <v>2286.8111386</v>
      </c>
      <c r="FN70" s="2">
        <f>SUM($C69:FN69)+FN$15</f>
        <v>2326.1603535999998</v>
      </c>
      <c r="FO70" s="2">
        <f>SUM($C69:FO69)+FO$15</f>
        <v>2365.9364735999998</v>
      </c>
      <c r="FP70" s="2">
        <f>SUM($C69:FP69)+FP$15</f>
        <v>2406.2945585999996</v>
      </c>
      <c r="FQ70" s="2">
        <f>SUM($C69:FQ69)+FQ$15</f>
        <v>2444.7237915999999</v>
      </c>
      <c r="FR70" s="2">
        <f>SUM($C69:FR69)+FR$15</f>
        <v>2484.9391836</v>
      </c>
      <c r="FS70" s="2">
        <f>SUM($C69:FS69)+FS$15</f>
        <v>2525.3351536</v>
      </c>
      <c r="FT70" s="2">
        <f>SUM($C69:FT69)+FT$15</f>
        <v>2565.7711536000002</v>
      </c>
      <c r="FU70" s="2">
        <f>SUM($C69:FU69)+FU$15</f>
        <v>2606.6391535999996</v>
      </c>
      <c r="FV70" s="2">
        <f>SUM($C69:FV69)+FV$15</f>
        <v>2647.9391535999998</v>
      </c>
      <c r="FW70" s="2">
        <f>SUM($C69:FW69)+FW$15</f>
        <v>2689.6711535999998</v>
      </c>
      <c r="FX70" s="2">
        <f>SUM($C69:FX69)+FX$15</f>
        <v>2731.8351536</v>
      </c>
      <c r="FY70" s="2">
        <f>SUM($C69:FY69)+FY$15</f>
        <v>2774.4311536</v>
      </c>
      <c r="FZ70" s="2">
        <f>SUM($C69:FZ69)+FZ$15</f>
        <v>2817.4591535999998</v>
      </c>
      <c r="GA70" s="2">
        <f>SUM($C69:GA69)+GA$15</f>
        <v>2859.2428393142854</v>
      </c>
      <c r="GB70" s="2">
        <f>SUM($C69:GB69)+GB$15</f>
        <v>2899.7488850285713</v>
      </c>
      <c r="GC70" s="2">
        <f>SUM($C69:GC69)+GC$15</f>
        <v>2938.9439650285713</v>
      </c>
      <c r="GD70" s="2">
        <f>SUM($C69:GD69)+GD$15</f>
        <v>2976.7947536000001</v>
      </c>
      <c r="GE70" s="2">
        <f>SUM($C69:GE69)+GE$15</f>
        <v>3013.2679250285714</v>
      </c>
      <c r="GF70" s="2">
        <f>SUM($C69:GF69)+GF$15</f>
        <v>3048.3301535999999</v>
      </c>
      <c r="GG70" s="2">
        <f>SUM($C69:GG69)+GG$15</f>
        <v>3081.9481136000004</v>
      </c>
      <c r="GH70" s="2">
        <f>SUM($C69:GH69)+GH$15</f>
        <v>3114.0884793142859</v>
      </c>
      <c r="GI70" s="2">
        <f>SUM($C69:GI69)+GI$15</f>
        <v>3144.7179250285712</v>
      </c>
      <c r="GJ70" s="2">
        <f>SUM($C69:GJ69)+GJ$15</f>
        <v>3173.8031250285717</v>
      </c>
      <c r="GK70" s="2">
        <f>SUM($C69:GK69)+GK$15</f>
        <v>3201.3107536000002</v>
      </c>
      <c r="GL70" s="2">
        <f>SUM($C69:GL69)+GL$15</f>
        <v>3227.2074850285717</v>
      </c>
      <c r="GM70" s="2">
        <f>SUM($C69:GM69)+GM$15</f>
        <v>3251.4599936</v>
      </c>
      <c r="GN70" s="2">
        <f>SUM($C69:GN69)+GN$15</f>
        <v>3274.0349536000003</v>
      </c>
      <c r="GO70" s="2">
        <f>SUM($C69:GO69)+GO$15</f>
        <v>3294.8990393142858</v>
      </c>
      <c r="GP70" s="2">
        <f>SUM($C69:GP69)+GP$15</f>
        <v>3314.0189250285716</v>
      </c>
      <c r="GQ70" s="2">
        <f>SUM($C69:GQ69)+GQ$15</f>
        <v>3331.3612850285717</v>
      </c>
      <c r="GR70" s="2">
        <f>SUM($C69:GR69)+GR$15</f>
        <v>3346.8927936000005</v>
      </c>
      <c r="GS70" s="2">
        <f>SUM($C69:GS69)+GS$15</f>
        <v>3360.5801250285722</v>
      </c>
      <c r="GT70" s="2">
        <f>SUM($C69:GT69)+GT$15</f>
        <v>3372.3899536000004</v>
      </c>
      <c r="GU70" s="2">
        <f>SUM($C69:GU69)+GU$15</f>
        <v>3382.2889536000002</v>
      </c>
      <c r="GV70" s="2">
        <f>SUM($C69:GV69)+GV$15</f>
        <v>3392.2700336000003</v>
      </c>
      <c r="GW70" s="2">
        <f>SUM($C69:GW69)+GW$15</f>
        <v>3402.3331936000004</v>
      </c>
      <c r="GX70" s="2">
        <f>SUM($C69:GX69)+GX$15</f>
        <v>3412.4784336000002</v>
      </c>
      <c r="GY70" s="2">
        <f>SUM($C69:GY69)+GY$15</f>
        <v>3422.7057536000002</v>
      </c>
      <c r="GZ70" s="2">
        <f>SUM($C69:GZ69)+GZ$15</f>
        <v>3433.0151536000003</v>
      </c>
      <c r="HA70" s="2">
        <f>SUM($C69:HA69)+HA$15</f>
        <v>3443.4066336000005</v>
      </c>
      <c r="HB70" s="2">
        <f>SUM($C69:HB69)+HB$15</f>
        <v>3453.8801936000004</v>
      </c>
      <c r="HC70" s="2">
        <f>SUM($C69:HC69)+HC$15</f>
        <v>3464.4358336000005</v>
      </c>
      <c r="HD70" s="2">
        <f>SUM($C69:HD69)+HD$15</f>
        <v>3475.0735536000002</v>
      </c>
      <c r="HE70" s="2">
        <f>SUM($C69:HE69)+HE$15</f>
        <v>3485.7933536</v>
      </c>
      <c r="HF70" s="2">
        <f>SUM($C69:HF69)+HF$15</f>
        <v>3496.5952336</v>
      </c>
      <c r="HG70" s="2">
        <f>SUM($C69:HG69)+HG$15</f>
        <v>3507.4791936000001</v>
      </c>
      <c r="HH70" s="2">
        <f>SUM($C69:HH69)+HH$15</f>
        <v>3518.4452336000004</v>
      </c>
      <c r="HI70" s="2">
        <f>SUM($C69:HI69)+HI$15</f>
        <v>3529.4933536000003</v>
      </c>
      <c r="HJ70" s="2">
        <f>SUM($C69:HJ69)+HJ$15</f>
        <v>3540.6235536000004</v>
      </c>
      <c r="HK70" s="2">
        <f>SUM($C69:HK69)+HK$15</f>
        <v>3551.8358336000001</v>
      </c>
      <c r="HL70" s="2">
        <f>SUM($C69:HL69)+HL$15</f>
        <v>3563.1301936000004</v>
      </c>
      <c r="HM70" s="2">
        <f>SUM($C69:HM69)+HM$15</f>
        <v>3574.5066336000004</v>
      </c>
      <c r="HN70" s="2">
        <f>SUM($C69:HN69)+HN$15</f>
        <v>3585.9651536000001</v>
      </c>
      <c r="HO70" s="2">
        <f>SUM($C69:HO69)+HO$15</f>
        <v>3597.5057536000004</v>
      </c>
      <c r="HP70" s="2">
        <f>SUM($C69:HP69)+HP$15</f>
        <v>3609.1284336000003</v>
      </c>
      <c r="HQ70" s="2">
        <f>SUM($C69:HQ69)+HQ$15</f>
        <v>3620.8331936000004</v>
      </c>
      <c r="HR70" s="2">
        <f>SUM($C69:HR69)+HR$15</f>
        <v>3632.6200336000002</v>
      </c>
      <c r="HS70" s="2">
        <f>SUM($C69:HS69)+HS$15</f>
        <v>3644.4889536000001</v>
      </c>
      <c r="HT70" s="2">
        <f>SUM($C69:HT69)+HT$15</f>
        <v>3656.4399536000001</v>
      </c>
      <c r="HU70" s="2">
        <f>SUM($C69:HU69)+HU$15</f>
        <v>3668.4730336000002</v>
      </c>
      <c r="HV70" s="2">
        <f>SUM($C69:HV69)+HV$15</f>
        <v>3680.5881936000005</v>
      </c>
      <c r="HW70" s="2">
        <f>SUM($C69:HW69)+HW$15</f>
        <v>3692.7854336</v>
      </c>
      <c r="HX70" s="2">
        <f>SUM($C69:HX69)+HX$15</f>
        <v>3705.0647536000006</v>
      </c>
      <c r="HY70" s="2">
        <f>SUM($C69:HY69)+HY$15</f>
        <v>3717.4261536000004</v>
      </c>
      <c r="HZ70" s="2">
        <f>SUM($C69:HZ69)+HZ$15</f>
        <v>3729.8696336000003</v>
      </c>
      <c r="IA70" s="2">
        <f>SUM($C69:IA69)+IA$15</f>
        <v>3742.3951936000003</v>
      </c>
      <c r="IB70" s="2">
        <f>SUM($C69:IB69)+IB$15</f>
        <v>3755.0028336000005</v>
      </c>
      <c r="IC70" s="2">
        <f>SUM($C69:IC69)+IC$15</f>
        <v>3767.6925536000003</v>
      </c>
      <c r="ID70" s="2">
        <f>SUM($C69:ID69)+ID$15</f>
        <v>3780.4643536000003</v>
      </c>
      <c r="IE70" s="2">
        <f>SUM($C69:IE69)+IE$15</f>
        <v>3793.3182336000004</v>
      </c>
      <c r="IF70" s="2">
        <f>SUM($C69:IF69)+IF$15</f>
        <v>3806.2541936000007</v>
      </c>
      <c r="IG70" s="2">
        <f>SUM($C69:IG69)+IG$15</f>
        <v>3819.2722336000006</v>
      </c>
      <c r="IH70" s="2">
        <f>SUM($C69:IH69)+IH$15</f>
        <v>3832.3723536000007</v>
      </c>
      <c r="II70" s="2">
        <f>SUM($C69:II69)+II$15</f>
        <v>3845.5545536000004</v>
      </c>
      <c r="IJ70" s="2">
        <f>SUM($C69:IJ69)+IJ$15</f>
        <v>3858.8188336000003</v>
      </c>
      <c r="IK70" s="2">
        <f>SUM($C69:IK69)+IK$15</f>
        <v>3872.1651936000007</v>
      </c>
      <c r="IL70" s="2">
        <f>SUM($C69:IL69)+IL$15</f>
        <v>3885.5936336000004</v>
      </c>
      <c r="IM70" s="2">
        <f>SUM($C69:IM69)+IM$15</f>
        <v>3899.1041536000002</v>
      </c>
      <c r="IN70" s="2">
        <f>SUM($C69:IN69)+IN$15</f>
        <v>3912.6967536000002</v>
      </c>
      <c r="IO70" s="2">
        <f>SUM($C69:IO69)+IO$15</f>
        <v>3926.3714336000003</v>
      </c>
      <c r="IP70" s="2">
        <f>SUM($C69:IP69)+IP$15</f>
        <v>3940.1281936000005</v>
      </c>
      <c r="IQ70" s="2">
        <f>SUM($C69:IQ69)+IQ$15</f>
        <v>3953.9670336000004</v>
      </c>
      <c r="IR70" s="2">
        <f>SUM($C69:IR69)+IR$15</f>
        <v>3967.8879536000004</v>
      </c>
      <c r="IS70" s="2">
        <f>SUM($C69:IS69)+IS$15</f>
        <v>3981.8909536000001</v>
      </c>
    </row>
    <row r="71" spans="1:253" s="2" customFormat="1" ht="16.7" customHeight="1">
      <c r="A71" s="7"/>
      <c r="B71" s="11" t="s">
        <v>129</v>
      </c>
      <c r="GA71" s="2">
        <f t="shared" ref="GA71:GT71" si="206">GA70*CCaLO*(GA$1-$FZ$1)/20</f>
        <v>1.5368193477065872</v>
      </c>
      <c r="GB71" s="2">
        <f t="shared" si="206"/>
        <v>3.1171820236655807</v>
      </c>
      <c r="GC71" s="2">
        <f t="shared" si="206"/>
        <v>4.7389741282324396</v>
      </c>
      <c r="GD71" s="2">
        <f t="shared" si="206"/>
        <v>6.4000101125808389</v>
      </c>
      <c r="GE71" s="2">
        <f t="shared" si="206"/>
        <v>8.0980327787026631</v>
      </c>
      <c r="GF71" s="2">
        <f t="shared" si="206"/>
        <v>9.8307132794080196</v>
      </c>
      <c r="GG71" s="2">
        <f t="shared" si="206"/>
        <v>11.595651118325229</v>
      </c>
      <c r="GH71" s="2">
        <f t="shared" si="206"/>
        <v>13.390374149900822</v>
      </c>
      <c r="GI71" s="2">
        <f t="shared" si="206"/>
        <v>15.212338579399542</v>
      </c>
      <c r="GJ71" s="2">
        <f t="shared" si="206"/>
        <v>17.058928962904368</v>
      </c>
      <c r="GK71" s="2">
        <f t="shared" si="206"/>
        <v>18.927458207316462</v>
      </c>
      <c r="GL71" s="2">
        <f t="shared" si="206"/>
        <v>20.815167570355225</v>
      </c>
      <c r="GM71" s="2">
        <f t="shared" si="206"/>
        <v>22.71922666055826</v>
      </c>
      <c r="GN71" s="2">
        <f t="shared" si="206"/>
        <v>24.6367334372814</v>
      </c>
      <c r="GO71" s="2">
        <f t="shared" si="206"/>
        <v>26.564714210698678</v>
      </c>
      <c r="GP71" s="2">
        <f t="shared" si="206"/>
        <v>28.500123641802343</v>
      </c>
      <c r="GQ71" s="2">
        <f t="shared" si="206"/>
        <v>30.439844742402869</v>
      </c>
      <c r="GR71" s="2">
        <f t="shared" si="206"/>
        <v>32.380688875128939</v>
      </c>
      <c r="GS71" s="2">
        <f t="shared" si="206"/>
        <v>34.319395753427443</v>
      </c>
      <c r="GT71" s="2">
        <f t="shared" si="206"/>
        <v>36.252633441563496</v>
      </c>
      <c r="GU71" s="2">
        <f t="shared" ref="GU71:HZ71" si="207">GU70*CCaLO</f>
        <v>36.359046052019451</v>
      </c>
      <c r="GV71" s="2">
        <f t="shared" si="207"/>
        <v>36.466341008880732</v>
      </c>
      <c r="GW71" s="2">
        <f t="shared" si="207"/>
        <v>36.574518312147326</v>
      </c>
      <c r="GX71" s="2">
        <f t="shared" si="207"/>
        <v>36.683577961819239</v>
      </c>
      <c r="GY71" s="2">
        <f t="shared" si="207"/>
        <v>36.793519957896464</v>
      </c>
      <c r="GZ71" s="2">
        <f t="shared" si="207"/>
        <v>36.904344300379009</v>
      </c>
      <c r="HA71" s="2">
        <f t="shared" si="207"/>
        <v>37.016050989266873</v>
      </c>
      <c r="HB71" s="2">
        <f t="shared" si="207"/>
        <v>37.128640024560049</v>
      </c>
      <c r="HC71" s="2">
        <f t="shared" si="207"/>
        <v>37.242111406258537</v>
      </c>
      <c r="HD71" s="2">
        <f t="shared" si="207"/>
        <v>37.356465134362345</v>
      </c>
      <c r="HE71" s="2">
        <f t="shared" si="207"/>
        <v>37.471701208871465</v>
      </c>
      <c r="HF71" s="2">
        <f t="shared" si="207"/>
        <v>37.587819629785905</v>
      </c>
      <c r="HG71" s="2">
        <f t="shared" si="207"/>
        <v>37.704820397105664</v>
      </c>
      <c r="HH71" s="2">
        <f t="shared" si="207"/>
        <v>37.822703510830742</v>
      </c>
      <c r="HI71" s="2">
        <f t="shared" si="207"/>
        <v>37.941468970961132</v>
      </c>
      <c r="HJ71" s="2">
        <f t="shared" si="207"/>
        <v>38.061116777496835</v>
      </c>
      <c r="HK71" s="2">
        <f t="shared" si="207"/>
        <v>38.181646930437857</v>
      </c>
      <c r="HL71" s="2">
        <f t="shared" si="207"/>
        <v>38.303059429784199</v>
      </c>
      <c r="HM71" s="2">
        <f t="shared" si="207"/>
        <v>38.425354275535852</v>
      </c>
      <c r="HN71" s="2">
        <f t="shared" si="207"/>
        <v>38.548531467692818</v>
      </c>
      <c r="HO71" s="2">
        <f t="shared" si="207"/>
        <v>38.672591006255104</v>
      </c>
      <c r="HP71" s="2">
        <f t="shared" si="207"/>
        <v>38.797532891222708</v>
      </c>
      <c r="HQ71" s="2">
        <f t="shared" si="207"/>
        <v>38.923357122595633</v>
      </c>
      <c r="HR71" s="2">
        <f t="shared" si="207"/>
        <v>39.050063700373862</v>
      </c>
      <c r="HS71" s="2">
        <f t="shared" si="207"/>
        <v>39.17765262455741</v>
      </c>
      <c r="HT71" s="2">
        <f t="shared" si="207"/>
        <v>39.306123895146278</v>
      </c>
      <c r="HU71" s="2">
        <f t="shared" si="207"/>
        <v>39.435477512140466</v>
      </c>
      <c r="HV71" s="2">
        <f t="shared" si="207"/>
        <v>39.565713475539972</v>
      </c>
      <c r="HW71" s="2">
        <f t="shared" si="207"/>
        <v>39.696831785344784</v>
      </c>
      <c r="HX71" s="2">
        <f t="shared" si="207"/>
        <v>39.828832441554923</v>
      </c>
      <c r="HY71" s="2">
        <f t="shared" si="207"/>
        <v>39.961715444170366</v>
      </c>
      <c r="HZ71" s="2">
        <f t="shared" si="207"/>
        <v>40.095480793191129</v>
      </c>
      <c r="IA71" s="2">
        <f t="shared" ref="IA71:IS71" si="208">IA70*CCaLO</f>
        <v>40.230128488617211</v>
      </c>
      <c r="IB71" s="2">
        <f t="shared" si="208"/>
        <v>40.365658530448613</v>
      </c>
      <c r="IC71" s="2">
        <f t="shared" si="208"/>
        <v>40.502070918685327</v>
      </c>
      <c r="ID71" s="2">
        <f t="shared" si="208"/>
        <v>40.639365653327353</v>
      </c>
      <c r="IE71" s="2">
        <f t="shared" si="208"/>
        <v>40.777542734374705</v>
      </c>
      <c r="IF71" s="2">
        <f t="shared" si="208"/>
        <v>40.91660216182737</v>
      </c>
      <c r="IG71" s="2">
        <f t="shared" si="208"/>
        <v>41.056543935685347</v>
      </c>
      <c r="IH71" s="2">
        <f t="shared" si="208"/>
        <v>41.197368055948644</v>
      </c>
      <c r="II71" s="2">
        <f t="shared" si="208"/>
        <v>41.339074522617253</v>
      </c>
      <c r="IJ71" s="2">
        <f t="shared" si="208"/>
        <v>41.481663335691174</v>
      </c>
      <c r="IK71" s="2">
        <f t="shared" si="208"/>
        <v>41.625134495170428</v>
      </c>
      <c r="IL71" s="2">
        <f t="shared" si="208"/>
        <v>41.769488001054981</v>
      </c>
      <c r="IM71" s="2">
        <f t="shared" si="208"/>
        <v>41.91472385334486</v>
      </c>
      <c r="IN71" s="2">
        <f t="shared" si="208"/>
        <v>42.060842052040051</v>
      </c>
      <c r="IO71" s="2">
        <f t="shared" si="208"/>
        <v>42.207842597140555</v>
      </c>
      <c r="IP71" s="2">
        <f t="shared" si="208"/>
        <v>42.355725488646385</v>
      </c>
      <c r="IQ71" s="2">
        <f t="shared" si="208"/>
        <v>42.504490726557528</v>
      </c>
      <c r="IR71" s="2">
        <f t="shared" si="208"/>
        <v>42.654138310873982</v>
      </c>
      <c r="IS71" s="2">
        <f t="shared" si="208"/>
        <v>42.804668241595756</v>
      </c>
    </row>
    <row r="72" spans="1:253" s="2" customFormat="1" ht="16.7" customHeight="1">
      <c r="A72" s="7"/>
      <c r="B72" s="10" t="s">
        <v>130</v>
      </c>
      <c r="C72" s="2">
        <f>C$14+C70-SUM($C71:C71)</f>
        <v>4.2168645700000003</v>
      </c>
      <c r="D72" s="2">
        <f>D$14+D70-SUM($C71:D71)</f>
        <v>8.5318010199999996</v>
      </c>
      <c r="E72" s="2">
        <f>E$14+E70-SUM($C71:E71)</f>
        <v>12.91285738</v>
      </c>
      <c r="F72" s="2">
        <f>F$14+F70-SUM($C71:F71)</f>
        <v>17.372545159999998</v>
      </c>
      <c r="G72" s="2">
        <f>G$14+G70-SUM($C71:G71)</f>
        <v>21.920273519999999</v>
      </c>
      <c r="H72" s="2">
        <f>H$14+H70-SUM($C71:H71)</f>
        <v>26.491907060000003</v>
      </c>
      <c r="I72" s="2">
        <f>I$14+I70-SUM($C71:I71)</f>
        <v>31.106389280000002</v>
      </c>
      <c r="J72" s="2">
        <f>J$14+J70-SUM($C71:J71)</f>
        <v>35.771041240000002</v>
      </c>
      <c r="K72" s="2">
        <f>K$14+K70-SUM($C71:K71)</f>
        <v>40.467213639999997</v>
      </c>
      <c r="L72" s="2">
        <f>L$14+L70-SUM($C71:L71)</f>
        <v>45.239687889999999</v>
      </c>
      <c r="M72" s="2">
        <f>M$14+M70-SUM($C71:M71)</f>
        <v>49.89895181</v>
      </c>
      <c r="N72" s="2">
        <f>N$14+N70-SUM($C71:N71)</f>
        <v>54.480823129999997</v>
      </c>
      <c r="O72" s="2">
        <f>O$14+O70-SUM($C71:O71)</f>
        <v>59.051208950000003</v>
      </c>
      <c r="P72" s="2">
        <f>P$14+P70-SUM($C71:P71)</f>
        <v>63.6435867</v>
      </c>
      <c r="Q72" s="2">
        <f>Q$14+Q70-SUM($C71:Q71)</f>
        <v>68.249460749999997</v>
      </c>
      <c r="R72" s="2">
        <f>R$14+R70-SUM($C71:R71)</f>
        <v>72.843912740000007</v>
      </c>
      <c r="S72" s="2">
        <f>S$14+S70-SUM($C71:S71)</f>
        <v>77.480879259999995</v>
      </c>
      <c r="T72" s="2">
        <f>T$14+T70-SUM($C71:T71)</f>
        <v>82.169512620000006</v>
      </c>
      <c r="U72" s="2">
        <f>U$14+U70-SUM($C71:U71)</f>
        <v>86.851102560000001</v>
      </c>
      <c r="V72" s="2">
        <f>V$14+V70-SUM($C71:V71)</f>
        <v>91.557975839999997</v>
      </c>
      <c r="W72" s="2">
        <f>W$14+W70-SUM($C71:W71)</f>
        <v>96.510249079999994</v>
      </c>
      <c r="X72" s="2">
        <f>X$14+X70-SUM($C71:X71)</f>
        <v>101.61323075999999</v>
      </c>
      <c r="Y72" s="2">
        <f>Y$14+Y70-SUM($C71:Y71)</f>
        <v>106.85066051999999</v>
      </c>
      <c r="Z72" s="2">
        <f>Z$14+Z70-SUM($C71:Z71)</f>
        <v>112.21727588</v>
      </c>
      <c r="AA72" s="2">
        <f>AA$14+AA70-SUM($C71:AA71)</f>
        <v>117.61432360000001</v>
      </c>
      <c r="AB72" s="2">
        <f>AB$14+AB70-SUM($C71:AB71)</f>
        <v>123.11359135000001</v>
      </c>
      <c r="AC72" s="2">
        <f>AC$14+AC70-SUM($C71:AC71)</f>
        <v>128.67439524</v>
      </c>
      <c r="AD72" s="2">
        <f>AD$14+AD70-SUM($C71:AD71)</f>
        <v>134.32899682000001</v>
      </c>
      <c r="AE72" s="2">
        <f>AE$14+AE70-SUM($C71:AE71)</f>
        <v>140.06680674</v>
      </c>
      <c r="AF72" s="2">
        <f>AF$14+AF70-SUM($C71:AF71)</f>
        <v>145.90840156000002</v>
      </c>
      <c r="AG72" s="2">
        <f>AG$14+AG70-SUM($C71:AG71)</f>
        <v>151.91763441000001</v>
      </c>
      <c r="AH72" s="2">
        <f>AH$14+AH70-SUM($C71:AH71)</f>
        <v>157.94183067000003</v>
      </c>
      <c r="AI72" s="2">
        <f>AI$14+AI70-SUM($C71:AI71)</f>
        <v>164.10246866000003</v>
      </c>
      <c r="AJ72" s="2">
        <f>AJ$14+AJ70-SUM($C71:AJ71)</f>
        <v>170.41479902000003</v>
      </c>
      <c r="AK72" s="2">
        <f>AK$14+AK70-SUM($C71:AK71)</f>
        <v>176.75919902000004</v>
      </c>
      <c r="AL72" s="2">
        <f>AL$14+AL70-SUM($C71:AL71)</f>
        <v>183.11865686000004</v>
      </c>
      <c r="AM72" s="2">
        <f>AM$14+AM70-SUM($C71:AM71)</f>
        <v>189.55660329000006</v>
      </c>
      <c r="AN72" s="2">
        <f>AN$14+AN70-SUM($C71:AN71)</f>
        <v>196.12366714000004</v>
      </c>
      <c r="AO72" s="2">
        <f>AO$14+AO70-SUM($C71:AO71)</f>
        <v>202.84234772000005</v>
      </c>
      <c r="AP72" s="2">
        <f>AP$14+AP70-SUM($C71:AP71)</f>
        <v>209.56750844000004</v>
      </c>
      <c r="AQ72" s="2">
        <f>AQ$14+AQ70-SUM($C71:AQ71)</f>
        <v>216.69839722000003</v>
      </c>
      <c r="AR72" s="2">
        <f>AR$14+AR70-SUM($C71:AR71)</f>
        <v>224.01966809000004</v>
      </c>
      <c r="AS72" s="2">
        <f>AS$14+AS70-SUM($C71:AS71)</f>
        <v>231.41025261000004</v>
      </c>
      <c r="AT72" s="2">
        <f>AT$14+AT70-SUM($C71:AT71)</f>
        <v>238.87184753000003</v>
      </c>
      <c r="AU72" s="2">
        <f>AU$14+AU70-SUM($C71:AU71)</f>
        <v>246.44047379000006</v>
      </c>
      <c r="AV72" s="2">
        <f>AV$14+AV70-SUM($C71:AV71)</f>
        <v>254.15990999000005</v>
      </c>
      <c r="AW72" s="2">
        <f>AW$14+AW70-SUM($C71:AW71)</f>
        <v>261.99032557000004</v>
      </c>
      <c r="AX72" s="2">
        <f>AX$14+AX70-SUM($C71:AX71)</f>
        <v>269.93223050000006</v>
      </c>
      <c r="AY72" s="2">
        <f>AY$14+AY70-SUM($C71:AY71)</f>
        <v>278.01841950000005</v>
      </c>
      <c r="AZ72" s="2">
        <f>AZ$14+AZ70-SUM($C71:AZ71)</f>
        <v>286.35551160000006</v>
      </c>
      <c r="BA72" s="2">
        <f>BA$14+BA70-SUM($C71:BA71)</f>
        <v>294.89952396000001</v>
      </c>
      <c r="BB72" s="2">
        <f>BB$14+BB70-SUM($C71:BB71)</f>
        <v>303.57277731000005</v>
      </c>
      <c r="BC72" s="2">
        <f>BC$14+BC70-SUM($C71:BC71)</f>
        <v>312.38594549000004</v>
      </c>
      <c r="BD72" s="2">
        <f>BD$14+BD70-SUM($C71:BD71)</f>
        <v>321.43368109000005</v>
      </c>
      <c r="BE72" s="2">
        <f>BE$14+BE70-SUM($C71:BE71)</f>
        <v>330.61401419000003</v>
      </c>
      <c r="BF72" s="2">
        <f>BF$14+BF70-SUM($C71:BF71)</f>
        <v>339.98683839000006</v>
      </c>
      <c r="BG72" s="2">
        <f>BG$14+BG70-SUM($C71:BG71)</f>
        <v>349.53031292000009</v>
      </c>
      <c r="BH72" s="2">
        <f>BH$14+BH70-SUM($C71:BH71)</f>
        <v>359.52510304000009</v>
      </c>
      <c r="BI72" s="2">
        <f>BI$14+BI70-SUM($C71:BI71)</f>
        <v>369.45052320000008</v>
      </c>
      <c r="BJ72" s="2">
        <f>BJ$14+BJ70-SUM($C71:BJ71)</f>
        <v>379.56399714000008</v>
      </c>
      <c r="BK72" s="2">
        <f>BK$14+BK70-SUM($C71:BK71)</f>
        <v>389.74989834000007</v>
      </c>
      <c r="BL72" s="2">
        <f>BL$14+BL70-SUM($C71:BL71)</f>
        <v>399.97383112000011</v>
      </c>
      <c r="BM72" s="2">
        <f>BM$14+BM70-SUM($C71:BM71)</f>
        <v>410.32570852000003</v>
      </c>
      <c r="BN72" s="2">
        <f>BN$14+BN70-SUM($C71:BN71)</f>
        <v>420.98610809000007</v>
      </c>
      <c r="BO72" s="2">
        <f>BO$14+BO70-SUM($C71:BO71)</f>
        <v>431.29914439000004</v>
      </c>
      <c r="BP72" s="2">
        <f>BP$14+BP70-SUM($C71:BP71)</f>
        <v>441.53760497000002</v>
      </c>
      <c r="BQ72" s="2">
        <f>BQ$14+BQ70-SUM($C71:BQ71)</f>
        <v>452.03089842000009</v>
      </c>
      <c r="BR72" s="2">
        <f>BR$14+BR70-SUM($C71:BR71)</f>
        <v>462.7046289700001</v>
      </c>
      <c r="BS72" s="2">
        <f>BS$14+BS70-SUM($C71:BS71)</f>
        <v>473.35761343000007</v>
      </c>
      <c r="BT72" s="2">
        <f>BT$14+BT70-SUM($C71:BT71)</f>
        <v>483.4794880500001</v>
      </c>
      <c r="BU72" s="2">
        <f>BU$14+BU70-SUM($C71:BU71)</f>
        <v>494.36062550000008</v>
      </c>
      <c r="BV72" s="2">
        <f>BV$14+BV70-SUM($C71:BV71)</f>
        <v>504.89575630000007</v>
      </c>
      <c r="BW72" s="2">
        <f>BW$14+BW70-SUM($C71:BW71)</f>
        <v>515.69886534000011</v>
      </c>
      <c r="BX72" s="2">
        <f>BX$14+BX70-SUM($C71:BX71)</f>
        <v>527.01806052000006</v>
      </c>
      <c r="BY72" s="2">
        <f>BY$14+BY70-SUM($C71:BY71)</f>
        <v>538.40138317000014</v>
      </c>
      <c r="BZ72" s="2">
        <f>BZ$14+BZ70-SUM($C71:BZ71)</f>
        <v>549.92152954000017</v>
      </c>
      <c r="CA72" s="2">
        <f>CA$14+CA70-SUM($C71:CA71)</f>
        <v>561.37269767000009</v>
      </c>
      <c r="CB72" s="2">
        <f>CB$14+CB70-SUM($C71:CB71)</f>
        <v>573.24522840000009</v>
      </c>
      <c r="CC72" s="2">
        <f>CC$14+CC70-SUM($C71:CC71)</f>
        <v>585.13044190000016</v>
      </c>
      <c r="CD72" s="2">
        <f>CD$14+CD70-SUM($C71:CD71)</f>
        <v>597.38500357000021</v>
      </c>
      <c r="CE72" s="2">
        <f>CE$14+CE70-SUM($C71:CE71)</f>
        <v>609.3872273500001</v>
      </c>
      <c r="CF72" s="2">
        <f>CF$14+CF70-SUM($C71:CF71)</f>
        <v>621.02963739000018</v>
      </c>
      <c r="CG72" s="2">
        <f>CG$14+CG70-SUM($C71:CG71)</f>
        <v>632.38020853000012</v>
      </c>
      <c r="CH72" s="2">
        <f>CH$14+CH70-SUM($C71:CH71)</f>
        <v>643.96679359000018</v>
      </c>
      <c r="CI72" s="2">
        <f>CI$14+CI70-SUM($C71:CI71)</f>
        <v>655.96428744000013</v>
      </c>
      <c r="CJ72" s="2">
        <f>CJ$14+CJ70-SUM($C71:CJ71)</f>
        <v>668.19883288000005</v>
      </c>
      <c r="CK72" s="2">
        <f>CK$14+CK70-SUM($C71:CK71)</f>
        <v>680.91127902000017</v>
      </c>
      <c r="CL72" s="2">
        <f>CL$14+CL70-SUM($C71:CL71)</f>
        <v>693.96541480000008</v>
      </c>
      <c r="CM72" s="2">
        <f>CM$14+CM70-SUM($C71:CM71)</f>
        <v>706.79108904999998</v>
      </c>
      <c r="CN72" s="2">
        <f>CN$14+CN70-SUM($C71:CN71)</f>
        <v>719.92656461000001</v>
      </c>
      <c r="CO72" s="2">
        <f>CO$14+CO70-SUM($C71:CO71)</f>
        <v>733.67800755000007</v>
      </c>
      <c r="CP72" s="2">
        <f>CP$14+CP70-SUM($C71:CP71)</f>
        <v>747.78138747000003</v>
      </c>
      <c r="CQ72" s="2">
        <f>CQ$14+CQ70-SUM($C71:CQ71)</f>
        <v>761.98352431000012</v>
      </c>
      <c r="CR72" s="2">
        <f>CR$14+CR70-SUM($C71:CR71)</f>
        <v>776.37412411000003</v>
      </c>
      <c r="CS72" s="2">
        <f>CS$14+CS70-SUM($C71:CS71)</f>
        <v>790.9528620100001</v>
      </c>
      <c r="CT72" s="2">
        <f>CT$14+CT70-SUM($C71:CT71)</f>
        <v>804.67582917000016</v>
      </c>
      <c r="CU72" s="2">
        <f>CU$14+CU70-SUM($C71:CU71)</f>
        <v>818.94457397000008</v>
      </c>
      <c r="CV72" s="2">
        <f>CV$14+CV70-SUM($C71:CV71)</f>
        <v>833.8515543100001</v>
      </c>
      <c r="CW72" s="2">
        <f>CW$14+CW70-SUM($C71:CW71)</f>
        <v>849.07829031000006</v>
      </c>
      <c r="CX72" s="2">
        <f>CX$14+CX70-SUM($C71:CX71)</f>
        <v>864.10435497000003</v>
      </c>
      <c r="CY72" s="2">
        <f>CY$14+CY70-SUM($C71:CY71)</f>
        <v>880.62291357000015</v>
      </c>
      <c r="CZ72" s="2">
        <f>CZ$14+CZ70-SUM($C71:CZ71)</f>
        <v>897.80590997000013</v>
      </c>
      <c r="DA72" s="2">
        <f>DA$14+DA70-SUM($C71:DA71)</f>
        <v>915.31885423000006</v>
      </c>
      <c r="DB72" s="2">
        <f>DB$14+DB70-SUM($C71:DB71)</f>
        <v>933.24069413000018</v>
      </c>
      <c r="DC72" s="2">
        <f>DC$14+DC70-SUM($C71:DC71)</f>
        <v>951.58825403000014</v>
      </c>
      <c r="DD72" s="2">
        <f>DD$14+DD70-SUM($C71:DD71)</f>
        <v>971.01303303000009</v>
      </c>
      <c r="DE72" s="2">
        <f>DE$14+DE70-SUM($C71:DE71)</f>
        <v>991.27219603000003</v>
      </c>
      <c r="DF72" s="2">
        <f>DF$14+DF70-SUM($C71:DF71)</f>
        <v>1012.1158429300001</v>
      </c>
      <c r="DG72" s="2">
        <f>DG$14+DG70-SUM($C71:DG71)</f>
        <v>1033.54643893</v>
      </c>
      <c r="DH72" s="2">
        <f>DH$14+DH70-SUM($C71:DH71)</f>
        <v>1056.0420034300002</v>
      </c>
      <c r="DI72" s="2">
        <f>DI$14+DI70-SUM($C71:DI71)</f>
        <v>1078.2832607300002</v>
      </c>
      <c r="DJ72" s="2">
        <f>DJ$14+DJ70-SUM($C71:DJ71)</f>
        <v>1100.3724289300003</v>
      </c>
      <c r="DK72" s="2">
        <f>DK$14+DK70-SUM($C71:DK71)</f>
        <v>1122.4465788300004</v>
      </c>
      <c r="DL72" s="2">
        <f>DL$14+DL70-SUM($C71:DL71)</f>
        <v>1145.0145219300002</v>
      </c>
      <c r="DM72" s="2">
        <f>DM$14+DM70-SUM($C71:DM71)</f>
        <v>1168.1386946300001</v>
      </c>
      <c r="DN72" s="2">
        <f>DN$14+DN70-SUM($C71:DN71)</f>
        <v>1191.4229767300003</v>
      </c>
      <c r="DO72" s="2">
        <f>DO$14+DO70-SUM($C71:DO71)</f>
        <v>1215.3424676300001</v>
      </c>
      <c r="DP72" s="2">
        <f>DP$14+DP70-SUM($C71:DP71)</f>
        <v>1239.8890568300001</v>
      </c>
      <c r="DQ72" s="2">
        <f>DQ$14+DQ70-SUM($C71:DQ71)</f>
        <v>1265.30334743</v>
      </c>
      <c r="DR72" s="2">
        <f>DR$14+DR70-SUM($C71:DR71)</f>
        <v>1291.4715955300001</v>
      </c>
      <c r="DS72" s="2">
        <f>DS$14+DS70-SUM($C71:DS71)</f>
        <v>1319.1496892300001</v>
      </c>
      <c r="DT72" s="2">
        <f>DT$14+DT70-SUM($C71:DT71)</f>
        <v>1347.1228342300001</v>
      </c>
      <c r="DU72" s="2">
        <f>DU$14+DU70-SUM($C71:DU71)</f>
        <v>1375.98334643</v>
      </c>
      <c r="DV72" s="2">
        <f>DV$14+DV70-SUM($C71:DV71)</f>
        <v>1405.7651257300001</v>
      </c>
      <c r="DW72" s="2">
        <f>DW$14+DW70-SUM($C71:DW71)</f>
        <v>1435.4262235300002</v>
      </c>
      <c r="DX72" s="2">
        <f>DX$14+DX70-SUM($C71:DX71)</f>
        <v>1465.3800746300003</v>
      </c>
      <c r="DY72" s="2">
        <f>DY$14+DY70-SUM($C71:DY71)</f>
        <v>1496.4099561300002</v>
      </c>
      <c r="DZ72" s="2">
        <f>DZ$14+DZ70-SUM($C71:DZ71)</f>
        <v>1528.0772672300004</v>
      </c>
      <c r="EA72" s="2">
        <f>EA$14+EA70-SUM($C71:EA71)</f>
        <v>1560.2574060300003</v>
      </c>
      <c r="EB72" s="2">
        <f>EB$14+EB70-SUM($C71:EB71)</f>
        <v>1592.9842081300003</v>
      </c>
      <c r="EC72" s="2">
        <f>EC$14+EC70-SUM($C71:EC71)</f>
        <v>1625.75668933</v>
      </c>
      <c r="ED72" s="2">
        <f>ED$14+ED70-SUM($C71:ED71)</f>
        <v>1658.1382891300002</v>
      </c>
      <c r="EE72" s="2">
        <f>EE$14+EE70-SUM($C71:EE71)</f>
        <v>1690.5612432300004</v>
      </c>
      <c r="EF72" s="2">
        <f>EF$14+EF70-SUM($C71:EF71)</f>
        <v>1723.65644023</v>
      </c>
      <c r="EG72" s="2">
        <f>EG$14+EG70-SUM($C71:EG71)</f>
        <v>1758.3349382300003</v>
      </c>
      <c r="EH72" s="2">
        <f>EH$14+EH70-SUM($C71:EH71)</f>
        <v>1793.3183306300002</v>
      </c>
      <c r="EI72" s="2">
        <f>EI$14+EI70-SUM($C71:EI71)</f>
        <v>1828.8738422300003</v>
      </c>
      <c r="EJ72" s="2">
        <f>EJ$14+EJ70-SUM($C71:EJ71)</f>
        <v>1864.8856341300002</v>
      </c>
      <c r="EK72" s="2">
        <f>EK$14+EK70-SUM($C71:EK71)</f>
        <v>1901.6173933300001</v>
      </c>
      <c r="EL72" s="2">
        <f>EL$14+EL70-SUM($C71:EL71)</f>
        <v>1938.7707777300002</v>
      </c>
      <c r="EM72" s="2">
        <f>EM$14+EM70-SUM($C71:EM71)</f>
        <v>1976.2872347299999</v>
      </c>
      <c r="EN72" s="2">
        <f>EN$14+EN70-SUM($C71:EN71)</f>
        <v>2014.0190305300002</v>
      </c>
      <c r="EO72" s="2">
        <f>EO$14+EO70-SUM($C71:EO71)</f>
        <v>2051.36280833</v>
      </c>
      <c r="EP72" s="2">
        <f>EP$14+EP70-SUM($C71:EP71)</f>
        <v>2088.84562633</v>
      </c>
      <c r="EQ72" s="2">
        <f>EQ$14+EQ70-SUM($C71:EQ71)</f>
        <v>2127.2951669300001</v>
      </c>
      <c r="ER72" s="2">
        <f>ER$14+ER70-SUM($C71:ER71)</f>
        <v>2166.2505609300001</v>
      </c>
      <c r="ES72" s="2">
        <f>ES$14+ES70-SUM($C71:ES71)</f>
        <v>2206.37167103</v>
      </c>
      <c r="ET72" s="2">
        <f>ET$14+ET70-SUM($C71:ET71)</f>
        <v>2248.0717437299995</v>
      </c>
      <c r="EU72" s="2">
        <f>EU$14+EU70-SUM($C71:EU71)</f>
        <v>2288.2996397299994</v>
      </c>
      <c r="EV72" s="2">
        <f>EV$14+EV70-SUM($C71:EV71)</f>
        <v>2328.8983546299996</v>
      </c>
      <c r="EW72" s="2">
        <f>EW$14+EW70-SUM($C71:EW71)</f>
        <v>2369.6676953299998</v>
      </c>
      <c r="EX72" s="2">
        <f>EX$14+EX70-SUM($C71:EX71)</f>
        <v>2410.2811815300001</v>
      </c>
      <c r="EY72" s="2">
        <f>EY$14+EY70-SUM($C71:EY71)</f>
        <v>2451.8277287299998</v>
      </c>
      <c r="EZ72" s="2">
        <f>EZ$14+EZ70-SUM($C71:EZ71)</f>
        <v>2495.4347386299996</v>
      </c>
      <c r="FA72" s="2">
        <f>FA$14+FA70-SUM($C71:FA71)</f>
        <v>2539.76954763</v>
      </c>
      <c r="FB72" s="2">
        <f>FB$14+FB70-SUM($C71:FB71)</f>
        <v>2584.7175932300001</v>
      </c>
      <c r="FC72" s="2">
        <f>FC$14+FC70-SUM($C71:FC71)</f>
        <v>2631.1865352300001</v>
      </c>
      <c r="FD72" s="2">
        <f>FD$14+FD70-SUM($C71:FD71)</f>
        <v>2677.9681522299998</v>
      </c>
      <c r="FE72" s="2">
        <f>FE$14+FE70-SUM($C71:FE71)</f>
        <v>2725.5474421299996</v>
      </c>
      <c r="FF72" s="2">
        <f>FF$14+FF70-SUM($C71:FF71)</f>
        <v>2773.0395723299998</v>
      </c>
      <c r="FG72" s="2">
        <f>FG$14+FG70-SUM($C71:FG71)</f>
        <v>2822.4631396299997</v>
      </c>
      <c r="FH72" s="2">
        <f>FH$14+FH70-SUM($C71:FH71)</f>
        <v>2873.4044666299997</v>
      </c>
      <c r="FI72" s="2">
        <f>FI$14+FI70-SUM($C71:FI71)</f>
        <v>2925.1097892299999</v>
      </c>
      <c r="FJ72" s="2">
        <f>FJ$14+FJ70-SUM($C71:FJ71)</f>
        <v>2976.5699376299999</v>
      </c>
      <c r="FK72" s="2">
        <f>FK$14+FK70-SUM($C71:FK71)</f>
        <v>3028.73359613</v>
      </c>
      <c r="FL72" s="2">
        <f>FL$14+FL70-SUM($C71:FL71)</f>
        <v>3081.2927511299999</v>
      </c>
      <c r="FM72" s="2">
        <f>FM$14+FM70-SUM($C71:FM71)</f>
        <v>3132.8431291300003</v>
      </c>
      <c r="FN72" s="2">
        <f>FN$14+FN70-SUM($C71:FN71)</f>
        <v>3185.09256353</v>
      </c>
      <c r="FO72" s="2">
        <f>FO$14+FO70-SUM($C71:FO71)</f>
        <v>3237.91257623</v>
      </c>
      <c r="FP72" s="2">
        <f>FP$14+FP70-SUM($C71:FP71)</f>
        <v>3291.3676305299996</v>
      </c>
      <c r="FQ72" s="2">
        <f>FQ$14+FQ70-SUM($C71:FQ71)</f>
        <v>3342.8258719300002</v>
      </c>
      <c r="FR72" s="2">
        <f>FR$14+FR70-SUM($C71:FR71)</f>
        <v>3396.2724121300002</v>
      </c>
      <c r="FS72" s="2">
        <f>FS$14+FS70-SUM($C71:FS71)</f>
        <v>3450.1235749300004</v>
      </c>
      <c r="FT72" s="2">
        <f>FT$14+FT70-SUM($C71:FT71)</f>
        <v>3504.0597749300005</v>
      </c>
      <c r="FU72" s="2">
        <f>FU$14+FU70-SUM($C71:FU71)</f>
        <v>3558.5453749299995</v>
      </c>
      <c r="FV72" s="2">
        <f>FV$14+FV70-SUM($C71:FV71)</f>
        <v>3613.5803749299998</v>
      </c>
      <c r="FW72" s="2">
        <f>FW$14+FW70-SUM($C71:FW71)</f>
        <v>3669.16477493</v>
      </c>
      <c r="FX72" s="2">
        <f>FX$14+FX70-SUM($C71:FX71)</f>
        <v>3725.2985749300001</v>
      </c>
      <c r="FY72" s="2">
        <f>FY$14+FY70-SUM($C71:FY71)</f>
        <v>3781.98177493</v>
      </c>
      <c r="FZ72" s="2">
        <f>FZ$14+FZ70-SUM($C71:FZ71)</f>
        <v>3839.2143749299998</v>
      </c>
      <c r="GA72" s="2">
        <f>GA$14+GA70-SUM($C71:GA71)</f>
        <v>3893.783241296579</v>
      </c>
      <c r="GB72" s="2">
        <f>GB$14+GB70-SUM($C71:GB71)</f>
        <v>3945.6115049871996</v>
      </c>
      <c r="GC72" s="2">
        <f>GC$14+GC70-SUM($C71:GC71)</f>
        <v>3994.6244108589667</v>
      </c>
      <c r="GD72" s="2">
        <f>GD$14+GD70-SUM($C71:GD71)</f>
        <v>4040.7493893178148</v>
      </c>
      <c r="GE72" s="2">
        <f>GE$14+GE70-SUM($C71:GE71)</f>
        <v>4083.9161279676832</v>
      </c>
      <c r="GF72" s="2">
        <f>GF$14+GF70-SUM($C71:GF71)</f>
        <v>4124.0566432597034</v>
      </c>
      <c r="GG72" s="2">
        <f>GG$14+GG70-SUM($C71:GG71)</f>
        <v>4161.1053521413787</v>
      </c>
      <c r="GH72" s="2">
        <f>GH$14+GH70-SUM($C71:GH71)</f>
        <v>4194.9991437057643</v>
      </c>
      <c r="GI72" s="2">
        <f>GI$14+GI70-SUM($C71:GI71)</f>
        <v>4225.6774508406488</v>
      </c>
      <c r="GJ72" s="2">
        <f>GJ$14+GJ70-SUM($C71:GJ71)</f>
        <v>4253.0823218777459</v>
      </c>
      <c r="GK72" s="2">
        <f>GK$14+GK70-SUM($C71:GK71)</f>
        <v>4277.1584922418579</v>
      </c>
      <c r="GL72" s="2">
        <f>GL$14+GL70-SUM($C71:GL71)</f>
        <v>4297.8534561000743</v>
      </c>
      <c r="GM72" s="2">
        <f>GM$14+GM70-SUM($C71:GM71)</f>
        <v>4315.1175380109444</v>
      </c>
      <c r="GN72" s="2">
        <f>GN$14+GN70-SUM($C71:GN71)</f>
        <v>4328.903964573663</v>
      </c>
      <c r="GO72" s="2">
        <f>GO$14+GO70-SUM($C71:GO71)</f>
        <v>4339.1689360772507</v>
      </c>
      <c r="GP72" s="2">
        <f>GP$14+GP70-SUM($C71:GP71)</f>
        <v>4345.8716981497328</v>
      </c>
      <c r="GQ72" s="2">
        <f>GQ$14+GQ70-SUM($C71:GQ71)</f>
        <v>4348.9746134073303</v>
      </c>
      <c r="GR72" s="2">
        <f>GR$14+GR70-SUM($C71:GR71)</f>
        <v>4348.4432331036305</v>
      </c>
      <c r="GS72" s="2">
        <f>GS$14+GS70-SUM($C71:GS71)</f>
        <v>4344.246368778774</v>
      </c>
      <c r="GT72" s="2">
        <f>GT$14+GT70-SUM($C71:GT71)</f>
        <v>4336.3561639086392</v>
      </c>
      <c r="GU72" s="2">
        <f>GU$14+GU70-SUM($C71:GU71)</f>
        <v>4326.5661178566197</v>
      </c>
      <c r="GV72" s="2">
        <f>GV$14+GV70-SUM($C71:GV71)</f>
        <v>4316.8682568477398</v>
      </c>
      <c r="GW72" s="2">
        <f>GW$14+GW70-SUM($C71:GW71)</f>
        <v>4307.2616985355917</v>
      </c>
      <c r="GX72" s="2">
        <f>GX$14+GX70-SUM($C71:GX71)</f>
        <v>4297.7455605737723</v>
      </c>
      <c r="GY72" s="2">
        <f>GY$14+GY70-SUM($C71:GY71)</f>
        <v>4288.3189606158758</v>
      </c>
      <c r="GZ72" s="2">
        <f>GZ$14+GZ70-SUM($C71:GZ71)</f>
        <v>4278.9810163154962</v>
      </c>
      <c r="HA72" s="2">
        <f>HA$14+HA70-SUM($C71:HA71)</f>
        <v>4269.7308453262303</v>
      </c>
      <c r="HB72" s="2">
        <f>HB$14+HB70-SUM($C71:HB71)</f>
        <v>4260.5675653016706</v>
      </c>
      <c r="HC72" s="2">
        <f>HC$14+HC70-SUM($C71:HC71)</f>
        <v>4251.4902938954119</v>
      </c>
      <c r="HD72" s="2">
        <f>HD$14+HD70-SUM($C71:HD71)</f>
        <v>4242.4981487610494</v>
      </c>
      <c r="HE72" s="2">
        <f>HE$14+HE70-SUM($C71:HE71)</f>
        <v>4233.5902475521771</v>
      </c>
      <c r="HF72" s="2">
        <f>HF$14+HF70-SUM($C71:HF71)</f>
        <v>4224.7657079223918</v>
      </c>
      <c r="HG72" s="2">
        <f>HG$14+HG70-SUM($C71:HG71)</f>
        <v>4216.0236475252859</v>
      </c>
      <c r="HH72" s="2">
        <f>HH$14+HH70-SUM($C71:HH71)</f>
        <v>4207.3631840144553</v>
      </c>
      <c r="HI72" s="2">
        <f>HI$14+HI70-SUM($C71:HI71)</f>
        <v>4198.783435043495</v>
      </c>
      <c r="HJ72" s="2">
        <f>HJ$14+HJ70-SUM($C71:HJ71)</f>
        <v>4190.2835182659983</v>
      </c>
      <c r="HK72" s="2">
        <f>HK$14+HK70-SUM($C71:HK71)</f>
        <v>4181.8625513355601</v>
      </c>
      <c r="HL72" s="2">
        <f>HL$14+HL70-SUM($C71:HL71)</f>
        <v>4173.5196519057754</v>
      </c>
      <c r="HM72" s="2">
        <f>HM$14+HM70-SUM($C71:HM71)</f>
        <v>4165.2539376302393</v>
      </c>
      <c r="HN72" s="2">
        <f>HN$14+HN70-SUM($C71:HN71)</f>
        <v>4157.0645261625459</v>
      </c>
      <c r="HO72" s="2">
        <f>HO$14+HO70-SUM($C71:HO71)</f>
        <v>4148.9505351562912</v>
      </c>
      <c r="HP72" s="2">
        <f>HP$14+HP70-SUM($C71:HP71)</f>
        <v>4140.9110822650691</v>
      </c>
      <c r="HQ72" s="2">
        <f>HQ$14+HQ70-SUM($C71:HQ71)</f>
        <v>4132.945285142473</v>
      </c>
      <c r="HR72" s="2">
        <f>HR$14+HR70-SUM($C71:HR71)</f>
        <v>4125.0522614420997</v>
      </c>
      <c r="HS72" s="2">
        <f>HS$14+HS70-SUM($C71:HS71)</f>
        <v>4117.2311288175415</v>
      </c>
      <c r="HT72" s="2">
        <f>HT$14+HT70-SUM($C71:HT71)</f>
        <v>4109.4810049223961</v>
      </c>
      <c r="HU72" s="2">
        <f>HU$14+HU70-SUM($C71:HU71)</f>
        <v>4101.8010074102549</v>
      </c>
      <c r="HV72" s="2">
        <f>HV$14+HV70-SUM($C71:HV71)</f>
        <v>4094.1902539347157</v>
      </c>
      <c r="HW72" s="2">
        <f>HW$14+HW70-SUM($C71:HW71)</f>
        <v>4086.6478621493707</v>
      </c>
      <c r="HX72" s="2">
        <f>HX$14+HX70-SUM($C71:HX71)</f>
        <v>4079.1729497078159</v>
      </c>
      <c r="HY72" s="2">
        <f>HY$14+HY70-SUM($C71:HY71)</f>
        <v>4071.7646342636453</v>
      </c>
      <c r="HZ72" s="2">
        <f>HZ$14+HZ70-SUM($C71:HZ71)</f>
        <v>4064.4220334704542</v>
      </c>
      <c r="IA72" s="2">
        <f>IA$14+IA70-SUM($C71:IA71)</f>
        <v>4057.1442649818373</v>
      </c>
      <c r="IB72" s="2">
        <f>IB$14+IB70-SUM($C71:IB71)</f>
        <v>4049.930446451388</v>
      </c>
      <c r="IC72" s="2">
        <f>IC$14+IC70-SUM($C71:IC71)</f>
        <v>4042.7796955327035</v>
      </c>
      <c r="ID72" s="2">
        <f>ID$14+ID70-SUM($C71:ID71)</f>
        <v>4035.6911298793752</v>
      </c>
      <c r="IE72" s="2">
        <f>IE$14+IE70-SUM($C71:IE71)</f>
        <v>4028.6638671450009</v>
      </c>
      <c r="IF72" s="2">
        <f>IF$14+IF70-SUM($C71:IF71)</f>
        <v>4021.6970249831738</v>
      </c>
      <c r="IG72" s="2">
        <f>IG$14+IG70-SUM($C71:IG71)</f>
        <v>4014.7897210474885</v>
      </c>
      <c r="IH72" s="2">
        <f>IH$14+IH70-SUM($C71:IH71)</f>
        <v>4007.9410729915398</v>
      </c>
      <c r="II72" s="2">
        <f>II$14+II70-SUM($C71:II71)</f>
        <v>4001.1501984689226</v>
      </c>
      <c r="IJ72" s="2">
        <f>IJ$14+IJ70-SUM($C71:IJ71)</f>
        <v>3994.4162151332312</v>
      </c>
      <c r="IK72" s="2">
        <f>IK$14+IK70-SUM($C71:IK71)</f>
        <v>3987.7382406380621</v>
      </c>
      <c r="IL72" s="2">
        <f>IL$14+IL70-SUM($C71:IL71)</f>
        <v>3981.1153926370062</v>
      </c>
      <c r="IM72" s="2">
        <f>IM$14+IM70-SUM($C71:IM71)</f>
        <v>3974.5467887836617</v>
      </c>
      <c r="IN72" s="2">
        <f>IN$14+IN70-SUM($C71:IN71)</f>
        <v>3968.0315467316209</v>
      </c>
      <c r="IO72" s="2">
        <f>IO$14+IO70-SUM($C71:IO71)</f>
        <v>3961.5687841344811</v>
      </c>
      <c r="IP72" s="2">
        <f>IP$14+IP70-SUM($C71:IP71)</f>
        <v>3955.1576186458346</v>
      </c>
      <c r="IQ72" s="2">
        <f>IQ$14+IQ70-SUM($C71:IQ71)</f>
        <v>3948.7971679192765</v>
      </c>
      <c r="IR72" s="2">
        <f>IR$14+IR70-SUM($C71:IR71)</f>
        <v>3942.486549608403</v>
      </c>
      <c r="IS72" s="2">
        <f>IS$14+IS70-SUM($C71:IS71)</f>
        <v>3936.224881366807</v>
      </c>
    </row>
    <row r="73" spans="1:253" s="2" customFormat="1" ht="16.7" customHeight="1">
      <c r="A73" s="7"/>
      <c r="B73" s="10" t="s">
        <v>131</v>
      </c>
      <c r="C73" s="2">
        <f t="shared" ref="C73:AH73" si="209">C72*GhgT-EaT</f>
        <v>-5.1412142422482668E-2</v>
      </c>
      <c r="D73" s="2">
        <f t="shared" si="209"/>
        <v>-4.9787355943120296E-2</v>
      </c>
      <c r="E73" s="2">
        <f t="shared" si="209"/>
        <v>-4.8137672055179714E-2</v>
      </c>
      <c r="F73" s="2">
        <f t="shared" si="209"/>
        <v>-4.6458379557807808E-2</v>
      </c>
      <c r="G73" s="2">
        <f t="shared" si="209"/>
        <v>-4.47459354380014E-2</v>
      </c>
      <c r="H73" s="2">
        <f t="shared" si="209"/>
        <v>-4.3024489838404789E-2</v>
      </c>
      <c r="I73" s="2">
        <f t="shared" si="209"/>
        <v>-4.1286909596565058E-2</v>
      </c>
      <c r="J73" s="2">
        <f t="shared" si="209"/>
        <v>-3.9530437972159285E-2</v>
      </c>
      <c r="K73" s="2">
        <f t="shared" si="209"/>
        <v>-3.7762097346824064E-2</v>
      </c>
      <c r="L73" s="2">
        <f t="shared" si="209"/>
        <v>-3.5965025310107257E-2</v>
      </c>
      <c r="M73" s="2">
        <f t="shared" si="209"/>
        <v>-3.4210582548616086E-2</v>
      </c>
      <c r="N73" s="2">
        <f t="shared" si="209"/>
        <v>-3.2485281919700862E-2</v>
      </c>
      <c r="O73" s="2">
        <f t="shared" si="209"/>
        <v>-3.0764306148248766E-2</v>
      </c>
      <c r="P73" s="2">
        <f t="shared" si="209"/>
        <v>-2.9035049330034309E-2</v>
      </c>
      <c r="Q73" s="2">
        <f t="shared" si="209"/>
        <v>-2.7300710488940602E-2</v>
      </c>
      <c r="R73" s="2">
        <f t="shared" si="209"/>
        <v>-2.5570672617019785E-2</v>
      </c>
      <c r="S73" s="2">
        <f t="shared" si="209"/>
        <v>-2.3824625926818364E-2</v>
      </c>
      <c r="T73" s="2">
        <f t="shared" si="209"/>
        <v>-2.2059124122031554E-2</v>
      </c>
      <c r="U73" s="2">
        <f t="shared" si="209"/>
        <v>-2.029627451240848E-2</v>
      </c>
      <c r="V73" s="2">
        <f t="shared" si="209"/>
        <v>-1.8523904477754545E-2</v>
      </c>
      <c r="W73" s="2">
        <f t="shared" si="209"/>
        <v>-1.6659129249730023E-2</v>
      </c>
      <c r="X73" s="2">
        <f t="shared" si="209"/>
        <v>-1.4737604857847524E-2</v>
      </c>
      <c r="Y73" s="2">
        <f t="shared" si="209"/>
        <v>-1.276545412995949E-2</v>
      </c>
      <c r="Z73" s="2">
        <f t="shared" si="209"/>
        <v>-1.0744658649445182E-2</v>
      </c>
      <c r="AA73" s="2">
        <f t="shared" si="209"/>
        <v>-8.7124038838090542E-3</v>
      </c>
      <c r="AB73" s="2">
        <f t="shared" si="209"/>
        <v>-6.6416582331764659E-3</v>
      </c>
      <c r="AC73" s="2">
        <f t="shared" si="209"/>
        <v>-4.5477411895412934E-3</v>
      </c>
      <c r="AD73" s="2">
        <f t="shared" si="209"/>
        <v>-2.4185046874915031E-3</v>
      </c>
      <c r="AE73" s="2">
        <f t="shared" si="209"/>
        <v>-2.5793613979776392E-4</v>
      </c>
      <c r="AF73" s="2">
        <f t="shared" si="209"/>
        <v>1.9417125436606633E-3</v>
      </c>
      <c r="AG73" s="2">
        <f t="shared" si="209"/>
        <v>4.2044852169453931E-3</v>
      </c>
      <c r="AH73" s="2">
        <f t="shared" si="209"/>
        <v>6.47289235241396E-3</v>
      </c>
      <c r="AI73" s="2">
        <f t="shared" ref="AI73:BN73" si="210">AI72*GhgT-EaT</f>
        <v>8.7926765314829611E-3</v>
      </c>
      <c r="AJ73" s="2">
        <f t="shared" si="210"/>
        <v>1.1169580372603634E-2</v>
      </c>
      <c r="AK73" s="2">
        <f t="shared" si="210"/>
        <v>1.3558560015552175E-2</v>
      </c>
      <c r="AL73" s="2">
        <f t="shared" si="210"/>
        <v>1.5953209678238885E-2</v>
      </c>
      <c r="AM73" s="2">
        <f t="shared" si="210"/>
        <v>1.8377414167814445E-2</v>
      </c>
      <c r="AN73" s="2">
        <f t="shared" si="210"/>
        <v>2.0850237736882167E-2</v>
      </c>
      <c r="AO73" s="2">
        <f t="shared" si="210"/>
        <v>2.3380152485809359E-2</v>
      </c>
      <c r="AP73" s="2">
        <f t="shared" si="210"/>
        <v>2.5912507327187119E-2</v>
      </c>
      <c r="AQ73" s="2">
        <f t="shared" si="210"/>
        <v>2.8597638802433024E-2</v>
      </c>
      <c r="AR73" s="2">
        <f t="shared" si="210"/>
        <v>3.1354458528323921E-2</v>
      </c>
      <c r="AS73" s="2">
        <f t="shared" si="210"/>
        <v>3.4137378263487304E-2</v>
      </c>
      <c r="AT73" s="2">
        <f t="shared" si="210"/>
        <v>3.6947036918018573E-2</v>
      </c>
      <c r="AU73" s="2">
        <f t="shared" si="210"/>
        <v>3.9796998153159145E-2</v>
      </c>
      <c r="AV73" s="2">
        <f t="shared" si="210"/>
        <v>4.2703746771915845E-2</v>
      </c>
      <c r="AW73" s="2">
        <f t="shared" si="210"/>
        <v>4.5652284603144487E-2</v>
      </c>
      <c r="AX73" s="2">
        <f t="shared" si="210"/>
        <v>4.8642803675712852E-2</v>
      </c>
      <c r="AY73" s="2">
        <f t="shared" si="210"/>
        <v>5.1687652819845366E-2</v>
      </c>
      <c r="AZ73" s="2">
        <f t="shared" si="210"/>
        <v>5.4826979361092314E-2</v>
      </c>
      <c r="BA73" s="2">
        <f t="shared" si="210"/>
        <v>5.8044221590009236E-2</v>
      </c>
      <c r="BB73" s="2">
        <f t="shared" si="210"/>
        <v>6.1310129428620498E-2</v>
      </c>
      <c r="BC73" s="2">
        <f t="shared" si="210"/>
        <v>6.4628722104350556E-2</v>
      </c>
      <c r="BD73" s="2">
        <f t="shared" si="210"/>
        <v>6.8035640987646195E-2</v>
      </c>
      <c r="BE73" s="2">
        <f t="shared" si="210"/>
        <v>7.1492489372266738E-2</v>
      </c>
      <c r="BF73" s="2">
        <f t="shared" si="210"/>
        <v>7.5021820153859248E-2</v>
      </c>
      <c r="BG73" s="2">
        <f t="shared" si="210"/>
        <v>7.8615409204859821E-2</v>
      </c>
      <c r="BH73" s="2">
        <f t="shared" si="210"/>
        <v>8.2378940844135884E-2</v>
      </c>
      <c r="BI73" s="2">
        <f t="shared" si="210"/>
        <v>8.6116351270646041E-2</v>
      </c>
      <c r="BJ73" s="2">
        <f t="shared" si="210"/>
        <v>8.9924573224203608E-2</v>
      </c>
      <c r="BK73" s="2">
        <f t="shared" si="210"/>
        <v>9.376006761482919E-2</v>
      </c>
      <c r="BL73" s="2">
        <f t="shared" si="210"/>
        <v>9.7609882771864442E-2</v>
      </c>
      <c r="BM73" s="2">
        <f t="shared" si="210"/>
        <v>0.10150787539132394</v>
      </c>
      <c r="BN73" s="2">
        <f t="shared" si="210"/>
        <v>0.10552204183077091</v>
      </c>
      <c r="BO73" s="2">
        <f t="shared" ref="BO73:CT73" si="211">BO72*GhgT-EaT</f>
        <v>0.10940540885959779</v>
      </c>
      <c r="BP73" s="2">
        <f t="shared" si="211"/>
        <v>0.11326069445015813</v>
      </c>
      <c r="BQ73" s="2">
        <f t="shared" si="211"/>
        <v>0.11721193719013911</v>
      </c>
      <c r="BR73" s="2">
        <f t="shared" si="211"/>
        <v>0.12123112340132819</v>
      </c>
      <c r="BS73" s="2">
        <f t="shared" si="211"/>
        <v>0.12524249768598664</v>
      </c>
      <c r="BT73" s="2">
        <f t="shared" si="211"/>
        <v>0.12905388291006734</v>
      </c>
      <c r="BU73" s="2">
        <f t="shared" si="211"/>
        <v>0.13315116805289801</v>
      </c>
      <c r="BV73" s="2">
        <f t="shared" si="211"/>
        <v>0.13711816461947643</v>
      </c>
      <c r="BW73" s="2">
        <f t="shared" si="211"/>
        <v>0.14118606821589427</v>
      </c>
      <c r="BX73" s="2">
        <f t="shared" si="211"/>
        <v>0.14544830370854622</v>
      </c>
      <c r="BY73" s="2">
        <f t="shared" si="211"/>
        <v>0.14973468635780623</v>
      </c>
      <c r="BZ73" s="2">
        <f t="shared" si="211"/>
        <v>0.15407258988874967</v>
      </c>
      <c r="CA73" s="2">
        <f t="shared" si="211"/>
        <v>0.15838451970883524</v>
      </c>
      <c r="CB73" s="2">
        <f t="shared" si="211"/>
        <v>0.16285511333853245</v>
      </c>
      <c r="CC73" s="2">
        <f t="shared" si="211"/>
        <v>0.16733048265692305</v>
      </c>
      <c r="CD73" s="2">
        <f t="shared" si="211"/>
        <v>0.17194492978555423</v>
      </c>
      <c r="CE73" s="2">
        <f t="shared" si="211"/>
        <v>0.17646435924784104</v>
      </c>
      <c r="CF73" s="2">
        <f t="shared" si="211"/>
        <v>0.18084830108322655</v>
      </c>
      <c r="CG73" s="2">
        <f t="shared" si="211"/>
        <v>0.18512235117295908</v>
      </c>
      <c r="CH73" s="2">
        <f t="shared" si="211"/>
        <v>0.18948527214887986</v>
      </c>
      <c r="CI73" s="2">
        <f t="shared" si="211"/>
        <v>0.19400292055913934</v>
      </c>
      <c r="CJ73" s="2">
        <f t="shared" si="211"/>
        <v>0.19860983058954235</v>
      </c>
      <c r="CK73" s="2">
        <f t="shared" si="211"/>
        <v>0.2033966938138882</v>
      </c>
      <c r="CL73" s="2">
        <f t="shared" si="211"/>
        <v>0.208312220047213</v>
      </c>
      <c r="CM73" s="2">
        <f t="shared" si="211"/>
        <v>0.21314171924183173</v>
      </c>
      <c r="CN73" s="2">
        <f t="shared" si="211"/>
        <v>0.21808787391576279</v>
      </c>
      <c r="CO73" s="2">
        <f t="shared" si="211"/>
        <v>0.22326597070108978</v>
      </c>
      <c r="CP73" s="2">
        <f t="shared" si="211"/>
        <v>0.22857658912452605</v>
      </c>
      <c r="CQ73" s="2">
        <f t="shared" si="211"/>
        <v>0.23392439440116836</v>
      </c>
      <c r="CR73" s="2">
        <f t="shared" si="211"/>
        <v>0.23934316528131766</v>
      </c>
      <c r="CS73" s="2">
        <f t="shared" si="211"/>
        <v>0.24483277943915488</v>
      </c>
      <c r="CT73" s="2">
        <f t="shared" si="211"/>
        <v>0.25000015368827089</v>
      </c>
      <c r="CU73" s="2">
        <f t="shared" ref="CU73:DZ73" si="212">CU72*GhgT-EaT</f>
        <v>0.25537304014839751</v>
      </c>
      <c r="CV73" s="2">
        <f t="shared" si="212"/>
        <v>0.26098625378090717</v>
      </c>
      <c r="CW73" s="2">
        <f t="shared" si="212"/>
        <v>0.26671987119666779</v>
      </c>
      <c r="CX73" s="2">
        <f t="shared" si="212"/>
        <v>0.27237792595147015</v>
      </c>
      <c r="CY73" s="2">
        <f t="shared" si="212"/>
        <v>0.27859797831674549</v>
      </c>
      <c r="CZ73" s="2">
        <f t="shared" si="212"/>
        <v>0.28506822429815554</v>
      </c>
      <c r="DA73" s="2">
        <f t="shared" si="212"/>
        <v>0.29166271192901622</v>
      </c>
      <c r="DB73" s="2">
        <f t="shared" si="212"/>
        <v>0.29841116894390857</v>
      </c>
      <c r="DC73" s="2">
        <f t="shared" si="212"/>
        <v>0.30531993054451362</v>
      </c>
      <c r="DD73" s="2">
        <f t="shared" si="212"/>
        <v>0.31263431828799987</v>
      </c>
      <c r="DE73" s="2">
        <f t="shared" si="212"/>
        <v>0.32026289277734105</v>
      </c>
      <c r="DF73" s="2">
        <f t="shared" si="212"/>
        <v>0.32811155429441241</v>
      </c>
      <c r="DG73" s="2">
        <f t="shared" si="212"/>
        <v>0.33618123110865084</v>
      </c>
      <c r="DH73" s="2">
        <f t="shared" si="212"/>
        <v>0.34465192111040616</v>
      </c>
      <c r="DI73" s="2">
        <f t="shared" si="212"/>
        <v>0.35302685190343308</v>
      </c>
      <c r="DJ73" s="2">
        <f t="shared" si="212"/>
        <v>0.36134451364598819</v>
      </c>
      <c r="DK73" s="2">
        <f t="shared" si="212"/>
        <v>0.36965652025756607</v>
      </c>
      <c r="DL73" s="2">
        <f t="shared" si="212"/>
        <v>0.37815446437349831</v>
      </c>
      <c r="DM73" s="2">
        <f t="shared" si="212"/>
        <v>0.38686185637909792</v>
      </c>
      <c r="DN73" s="2">
        <f t="shared" si="212"/>
        <v>0.39562953747385415</v>
      </c>
      <c r="DO73" s="2">
        <f t="shared" si="212"/>
        <v>0.40463640602403894</v>
      </c>
      <c r="DP73" s="2">
        <f t="shared" si="212"/>
        <v>0.41387940802621731</v>
      </c>
      <c r="DQ73" s="2">
        <f t="shared" si="212"/>
        <v>0.42344914241928494</v>
      </c>
      <c r="DR73" s="2">
        <f t="shared" si="212"/>
        <v>0.43330277901258402</v>
      </c>
      <c r="DS73" s="2">
        <f t="shared" si="212"/>
        <v>0.44372494697250497</v>
      </c>
      <c r="DT73" s="2">
        <f t="shared" si="212"/>
        <v>0.45425821630518376</v>
      </c>
      <c r="DU73" s="2">
        <f t="shared" si="212"/>
        <v>0.46512562317279421</v>
      </c>
      <c r="DV73" s="2">
        <f t="shared" si="212"/>
        <v>0.47633993256036228</v>
      </c>
      <c r="DW73" s="2">
        <f t="shared" si="212"/>
        <v>0.48750879940856001</v>
      </c>
      <c r="DX73" s="2">
        <f t="shared" si="212"/>
        <v>0.49878790231912867</v>
      </c>
      <c r="DY73" s="2">
        <f t="shared" si="212"/>
        <v>0.510472183768376</v>
      </c>
      <c r="DZ73" s="2">
        <f t="shared" si="212"/>
        <v>0.52239648891383006</v>
      </c>
      <c r="EA73" s="2">
        <f t="shared" ref="EA73:FF73" si="213">EA72*GhgT-EaT</f>
        <v>0.53451389899208146</v>
      </c>
      <c r="EB73" s="2">
        <f t="shared" si="213"/>
        <v>0.54683715477603356</v>
      </c>
      <c r="EC73" s="2">
        <f t="shared" si="213"/>
        <v>0.55917761099501606</v>
      </c>
      <c r="ED73" s="2">
        <f t="shared" si="213"/>
        <v>0.57137088108017886</v>
      </c>
      <c r="EE73" s="2">
        <f t="shared" si="213"/>
        <v>0.58357972309977968</v>
      </c>
      <c r="EF73" s="2">
        <f t="shared" si="213"/>
        <v>0.59604169774078131</v>
      </c>
      <c r="EG73" s="2">
        <f t="shared" si="213"/>
        <v>0.60909986333091315</v>
      </c>
      <c r="EH73" s="2">
        <f t="shared" si="213"/>
        <v>0.62227283670662725</v>
      </c>
      <c r="EI73" s="2">
        <f t="shared" si="213"/>
        <v>0.63566124119042722</v>
      </c>
      <c r="EJ73" s="2">
        <f t="shared" si="213"/>
        <v>0.64922145772078454</v>
      </c>
      <c r="EK73" s="2">
        <f t="shared" si="213"/>
        <v>0.66305277746394187</v>
      </c>
      <c r="EL73" s="2">
        <f t="shared" si="213"/>
        <v>0.67704285989856794</v>
      </c>
      <c r="EM73" s="2">
        <f t="shared" si="213"/>
        <v>0.69116965708168276</v>
      </c>
      <c r="EN73" s="2">
        <f t="shared" si="213"/>
        <v>0.70537753994816221</v>
      </c>
      <c r="EO73" s="2">
        <f t="shared" si="213"/>
        <v>0.71943931489220625</v>
      </c>
      <c r="EP73" s="2">
        <f t="shared" si="213"/>
        <v>0.73355344533201849</v>
      </c>
      <c r="EQ73" s="2">
        <f t="shared" si="213"/>
        <v>0.74803159453038603</v>
      </c>
      <c r="ER73" s="2">
        <f t="shared" si="213"/>
        <v>0.76270022249347791</v>
      </c>
      <c r="ES73" s="2">
        <f t="shared" si="213"/>
        <v>0.77780780008653583</v>
      </c>
      <c r="ET73" s="2">
        <f t="shared" si="213"/>
        <v>0.79350993500705991</v>
      </c>
      <c r="EU73" s="2">
        <f t="shared" si="213"/>
        <v>0.80865772276045667</v>
      </c>
      <c r="EV73" s="2">
        <f t="shared" si="213"/>
        <v>0.82394514212650738</v>
      </c>
      <c r="EW73" s="2">
        <f t="shared" si="213"/>
        <v>0.83929681052521077</v>
      </c>
      <c r="EX73" s="2">
        <f t="shared" si="213"/>
        <v>0.85458979201455132</v>
      </c>
      <c r="EY73" s="2">
        <f t="shared" si="213"/>
        <v>0.87023411700912912</v>
      </c>
      <c r="EZ73" s="2">
        <f t="shared" si="213"/>
        <v>0.88665430787681643</v>
      </c>
      <c r="FA73" s="2">
        <f t="shared" si="213"/>
        <v>0.90334855101643763</v>
      </c>
      <c r="FB73" s="2">
        <f t="shared" si="213"/>
        <v>0.92027370799404351</v>
      </c>
      <c r="FC73" s="2">
        <f t="shared" si="213"/>
        <v>0.93777155750973551</v>
      </c>
      <c r="FD73" s="2">
        <f t="shared" si="213"/>
        <v>0.95538714459081719</v>
      </c>
      <c r="FE73" s="2">
        <f t="shared" si="213"/>
        <v>0.97330309487721867</v>
      </c>
      <c r="FF73" s="2">
        <f t="shared" si="213"/>
        <v>0.99118622523597011</v>
      </c>
      <c r="FG73" s="2">
        <f t="shared" ref="FG73:FZ73" si="214">FG72*GhgT-EaT</f>
        <v>1.0097966369630991</v>
      </c>
      <c r="FH73" s="2">
        <f t="shared" si="214"/>
        <v>1.0289785601059944</v>
      </c>
      <c r="FI73" s="2">
        <f t="shared" si="214"/>
        <v>1.0484481652890674</v>
      </c>
      <c r="FJ73" s="2">
        <f t="shared" si="214"/>
        <v>1.0678254502885489</v>
      </c>
      <c r="FK73" s="2">
        <f t="shared" si="214"/>
        <v>1.0874676415530056</v>
      </c>
      <c r="FL73" s="2">
        <f t="shared" si="214"/>
        <v>1.1072587567641488</v>
      </c>
      <c r="FM73" s="2">
        <f t="shared" si="214"/>
        <v>1.1266700176601048</v>
      </c>
      <c r="FN73" s="2">
        <f t="shared" si="214"/>
        <v>1.1463445077832328</v>
      </c>
      <c r="FO73" s="2">
        <f t="shared" si="214"/>
        <v>1.1662338487895665</v>
      </c>
      <c r="FP73" s="2">
        <f t="shared" si="214"/>
        <v>1.1863623142922788</v>
      </c>
      <c r="FQ73" s="2">
        <f t="shared" si="214"/>
        <v>1.2057388812121661</v>
      </c>
      <c r="FR73" s="2">
        <f t="shared" si="214"/>
        <v>1.2258641407361293</v>
      </c>
      <c r="FS73" s="2">
        <f t="shared" si="214"/>
        <v>1.2461417606337251</v>
      </c>
      <c r="FT73" s="2">
        <f t="shared" si="214"/>
        <v>1.2664514012329939</v>
      </c>
      <c r="FU73" s="2">
        <f t="shared" si="214"/>
        <v>1.2869679180405462</v>
      </c>
      <c r="FV73" s="2">
        <f t="shared" si="214"/>
        <v>1.3076913110563828</v>
      </c>
      <c r="FW73" s="2">
        <f t="shared" si="214"/>
        <v>1.3286215802805033</v>
      </c>
      <c r="FX73" s="2">
        <f t="shared" si="214"/>
        <v>1.3497587257129073</v>
      </c>
      <c r="FY73" s="2">
        <f t="shared" si="214"/>
        <v>1.3711027473535953</v>
      </c>
      <c r="FZ73" s="2">
        <f t="shared" si="214"/>
        <v>1.3926536452025668</v>
      </c>
      <c r="GA73" s="2">
        <f t="shared" ref="GA73:GU73" si="215">GA72*GhgT*(1+TCREup*(GA$1-$FZ$1)/21)-EaT</f>
        <v>1.4201834278861367</v>
      </c>
      <c r="GB73" s="2">
        <f t="shared" si="215"/>
        <v>1.446867104137108</v>
      </c>
      <c r="GC73" s="2">
        <f t="shared" si="215"/>
        <v>1.4726613803680255</v>
      </c>
      <c r="GD73" s="2">
        <f t="shared" si="215"/>
        <v>1.4975232654625428</v>
      </c>
      <c r="GE73" s="2">
        <f t="shared" si="215"/>
        <v>1.5214101179916915</v>
      </c>
      <c r="GF73" s="2">
        <f t="shared" si="215"/>
        <v>1.5442796942009962</v>
      </c>
      <c r="GG73" s="2">
        <f t="shared" si="215"/>
        <v>1.5660901967684302</v>
      </c>
      <c r="GH73" s="2">
        <f t="shared" si="215"/>
        <v>1.5868003243332083</v>
      </c>
      <c r="GI73" s="2">
        <f t="shared" si="215"/>
        <v>1.6063693217954276</v>
      </c>
      <c r="GJ73" s="2">
        <f t="shared" si="215"/>
        <v>1.6247570313865487</v>
      </c>
      <c r="GK73" s="2">
        <f t="shared" si="215"/>
        <v>1.6419239445107103</v>
      </c>
      <c r="GL73" s="2">
        <f t="shared" si="215"/>
        <v>1.6578312543568976</v>
      </c>
      <c r="GM73" s="2">
        <f t="shared" si="215"/>
        <v>1.6724409092819423</v>
      </c>
      <c r="GN73" s="2">
        <f t="shared" si="215"/>
        <v>1.6857156669643694</v>
      </c>
      <c r="GO73" s="2">
        <f t="shared" si="215"/>
        <v>1.6976191493290851</v>
      </c>
      <c r="GP73" s="2">
        <f t="shared" si="215"/>
        <v>1.7081158982429008</v>
      </c>
      <c r="GQ73" s="2">
        <f t="shared" si="215"/>
        <v>1.7171714319809088</v>
      </c>
      <c r="GR73" s="2">
        <f t="shared" si="215"/>
        <v>1.7247523024636893</v>
      </c>
      <c r="GS73" s="2">
        <f t="shared" si="215"/>
        <v>1.7308261532653637</v>
      </c>
      <c r="GT73" s="2">
        <f t="shared" si="215"/>
        <v>1.7353617783924897</v>
      </c>
      <c r="GU73" s="2">
        <f t="shared" si="215"/>
        <v>1.7390821854506944</v>
      </c>
      <c r="GV73" s="2">
        <f t="shared" ref="GV73:IA73" si="216">GV72*GhgT*(1+TCREup)-EaT</f>
        <v>1.7350652899549195</v>
      </c>
      <c r="GW73" s="2">
        <f t="shared" si="216"/>
        <v>1.7310862124265207</v>
      </c>
      <c r="GX73" s="2">
        <f t="shared" si="216"/>
        <v>1.7271445873938458</v>
      </c>
      <c r="GY73" s="2">
        <f t="shared" si="216"/>
        <v>1.72324004938524</v>
      </c>
      <c r="GZ73" s="2">
        <f t="shared" si="216"/>
        <v>1.7193722329290497</v>
      </c>
      <c r="HA73" s="2">
        <f t="shared" si="216"/>
        <v>1.715540772553622</v>
      </c>
      <c r="HB73" s="2">
        <f t="shared" si="216"/>
        <v>1.711745302787302</v>
      </c>
      <c r="HC73" s="2">
        <f t="shared" si="216"/>
        <v>1.7079854581584359</v>
      </c>
      <c r="HD73" s="2">
        <f t="shared" si="216"/>
        <v>1.7042608731953701</v>
      </c>
      <c r="HE73" s="2">
        <f t="shared" si="216"/>
        <v>1.7005711824264507</v>
      </c>
      <c r="HF73" s="2">
        <f t="shared" si="216"/>
        <v>1.6969160203800249</v>
      </c>
      <c r="HG73" s="2">
        <f t="shared" si="216"/>
        <v>1.6932950215844378</v>
      </c>
      <c r="HH73" s="2">
        <f t="shared" si="216"/>
        <v>1.6897078205680358</v>
      </c>
      <c r="HI73" s="2">
        <f t="shared" si="216"/>
        <v>1.6861540518591656</v>
      </c>
      <c r="HJ73" s="2">
        <f t="shared" si="216"/>
        <v>1.6826333499861725</v>
      </c>
      <c r="HK73" s="2">
        <f t="shared" si="216"/>
        <v>1.6791453494774033</v>
      </c>
      <c r="HL73" s="2">
        <f t="shared" si="216"/>
        <v>1.6756896848612042</v>
      </c>
      <c r="HM73" s="2">
        <f t="shared" si="216"/>
        <v>1.672265990665921</v>
      </c>
      <c r="HN73" s="2">
        <f t="shared" si="216"/>
        <v>1.6688739014199003</v>
      </c>
      <c r="HO73" s="2">
        <f t="shared" si="216"/>
        <v>1.6655130516514887</v>
      </c>
      <c r="HP73" s="2">
        <f t="shared" si="216"/>
        <v>1.6621830758890321</v>
      </c>
      <c r="HQ73" s="2">
        <f t="shared" si="216"/>
        <v>1.6588836086608758</v>
      </c>
      <c r="HR73" s="2">
        <f t="shared" si="216"/>
        <v>1.6556142844953672</v>
      </c>
      <c r="HS73" s="2">
        <f t="shared" si="216"/>
        <v>1.6523747379208515</v>
      </c>
      <c r="HT73" s="2">
        <f t="shared" si="216"/>
        <v>1.6491646034656762</v>
      </c>
      <c r="HU73" s="2">
        <f t="shared" si="216"/>
        <v>1.6459835156581859</v>
      </c>
      <c r="HV73" s="2">
        <f t="shared" si="216"/>
        <v>1.6428311090267285</v>
      </c>
      <c r="HW73" s="2">
        <f t="shared" si="216"/>
        <v>1.6397070180996489</v>
      </c>
      <c r="HX73" s="2">
        <f t="shared" si="216"/>
        <v>1.6366108774052934</v>
      </c>
      <c r="HY73" s="2">
        <f t="shared" si="216"/>
        <v>1.6335423214720088</v>
      </c>
      <c r="HZ73" s="2">
        <f t="shared" si="216"/>
        <v>1.6305009848281411</v>
      </c>
      <c r="IA73" s="2">
        <f t="shared" si="216"/>
        <v>1.6274865020020366</v>
      </c>
      <c r="IB73" s="2">
        <f t="shared" ref="IB73:IS73" si="217">IB72*GhgT*(1+TCREup)-EaT</f>
        <v>1.6244985075220408</v>
      </c>
      <c r="IC73" s="2">
        <f t="shared" si="217"/>
        <v>1.6215366359165011</v>
      </c>
      <c r="ID73" s="2">
        <f t="shared" si="217"/>
        <v>1.6186005217137622</v>
      </c>
      <c r="IE73" s="2">
        <f t="shared" si="217"/>
        <v>1.6156897994421719</v>
      </c>
      <c r="IF73" s="2">
        <f t="shared" si="217"/>
        <v>1.6128041036300755</v>
      </c>
      <c r="IG73" s="2">
        <f t="shared" si="217"/>
        <v>1.6099430688058192</v>
      </c>
      <c r="IH73" s="2">
        <f t="shared" si="217"/>
        <v>1.6071063294977492</v>
      </c>
      <c r="II73" s="2">
        <f t="shared" si="217"/>
        <v>1.6042935202342121</v>
      </c>
      <c r="IJ73" s="2">
        <f t="shared" si="217"/>
        <v>1.6015042755435538</v>
      </c>
      <c r="IK73" s="2">
        <f t="shared" si="217"/>
        <v>1.5987382299541208</v>
      </c>
      <c r="IL73" s="2">
        <f t="shared" si="217"/>
        <v>1.5959950179942584</v>
      </c>
      <c r="IM73" s="2">
        <f t="shared" si="217"/>
        <v>1.5932742741923138</v>
      </c>
      <c r="IN73" s="2">
        <f t="shared" si="217"/>
        <v>1.5905756330766325</v>
      </c>
      <c r="IO73" s="2">
        <f t="shared" si="217"/>
        <v>1.5878987291755617</v>
      </c>
      <c r="IP73" s="2">
        <f t="shared" si="217"/>
        <v>1.5852431970174465</v>
      </c>
      <c r="IQ73" s="2">
        <f t="shared" si="217"/>
        <v>1.5826086711306333</v>
      </c>
      <c r="IR73" s="2">
        <f t="shared" si="217"/>
        <v>1.5799947860434691</v>
      </c>
      <c r="IS73" s="2">
        <f t="shared" si="217"/>
        <v>1.5774011762842994</v>
      </c>
    </row>
    <row r="74" spans="1:253" s="2" customFormat="1" ht="16.7" customHeight="1">
      <c r="A74" s="7"/>
      <c r="B74" s="10" t="s">
        <v>132</v>
      </c>
      <c r="C74" s="2">
        <f t="shared" ref="C74:AH74" si="218">UCC*C72*GhgT-EaT</f>
        <v>-5.0966096705854884E-2</v>
      </c>
      <c r="D74" s="2">
        <f t="shared" si="218"/>
        <v>-4.8884890797057615E-2</v>
      </c>
      <c r="E74" s="2">
        <f t="shared" si="218"/>
        <v>-4.6771793538532329E-2</v>
      </c>
      <c r="F74" s="2">
        <f t="shared" si="218"/>
        <v>-4.4620770304081916E-2</v>
      </c>
      <c r="G74" s="2">
        <f t="shared" si="218"/>
        <v>-4.2427282811482371E-2</v>
      </c>
      <c r="H74" s="2">
        <f t="shared" si="218"/>
        <v>-4.0222265229750948E-2</v>
      </c>
      <c r="I74" s="2">
        <f t="shared" si="218"/>
        <v>-3.7996580616874692E-2</v>
      </c>
      <c r="J74" s="2">
        <f t="shared" si="218"/>
        <v>-3.5746697835487548E-2</v>
      </c>
      <c r="K74" s="2">
        <f t="shared" si="218"/>
        <v>-3.3481611927302132E-2</v>
      </c>
      <c r="L74" s="2">
        <f t="shared" si="218"/>
        <v>-3.1179723655301552E-2</v>
      </c>
      <c r="M74" s="2">
        <f t="shared" si="218"/>
        <v>-2.8932439665533889E-2</v>
      </c>
      <c r="N74" s="2">
        <f t="shared" si="218"/>
        <v>-2.6722484136633178E-2</v>
      </c>
      <c r="O74" s="2">
        <f t="shared" si="218"/>
        <v>-2.4518068362661058E-2</v>
      </c>
      <c r="P74" s="2">
        <f t="shared" si="218"/>
        <v>-2.2303045309719206E-2</v>
      </c>
      <c r="Q74" s="2">
        <f t="shared" si="218"/>
        <v>-2.0081512640788245E-2</v>
      </c>
      <c r="R74" s="2">
        <f t="shared" si="218"/>
        <v>-1.7865489128026345E-2</v>
      </c>
      <c r="S74" s="2">
        <f t="shared" si="218"/>
        <v>-1.562895975334249E-2</v>
      </c>
      <c r="T74" s="2">
        <f t="shared" si="218"/>
        <v>-1.3367510119938038E-2</v>
      </c>
      <c r="U74" s="2">
        <f t="shared" si="218"/>
        <v>-1.1109457710917314E-2</v>
      </c>
      <c r="V74" s="2">
        <f t="shared" si="218"/>
        <v>-8.8392104904058827E-3</v>
      </c>
      <c r="W74" s="2">
        <f t="shared" si="218"/>
        <v>-6.4506004961459307E-3</v>
      </c>
      <c r="X74" s="2">
        <f t="shared" si="218"/>
        <v>-3.9892999073735946E-3</v>
      </c>
      <c r="Y74" s="2">
        <f t="shared" si="218"/>
        <v>-1.4631515179986815E-3</v>
      </c>
      <c r="Z74" s="2">
        <f t="shared" si="218"/>
        <v>1.1253064412081598E-3</v>
      </c>
      <c r="AA74" s="2">
        <f t="shared" si="218"/>
        <v>3.7284427179718194E-3</v>
      </c>
      <c r="AB74" s="2">
        <f t="shared" si="218"/>
        <v>6.3808823698601469E-3</v>
      </c>
      <c r="AC74" s="2">
        <f t="shared" si="218"/>
        <v>9.063002500164917E-3</v>
      </c>
      <c r="AD74" s="2">
        <f t="shared" si="218"/>
        <v>1.1790363692284068E-2</v>
      </c>
      <c r="AE74" s="2">
        <f t="shared" si="218"/>
        <v>1.4557858427707009E-2</v>
      </c>
      <c r="AF74" s="2">
        <f t="shared" si="218"/>
        <v>1.7375411315695317E-2</v>
      </c>
      <c r="AG74" s="2">
        <f t="shared" si="218"/>
        <v>2.0273820379114689E-2</v>
      </c>
      <c r="AH74" s="2">
        <f t="shared" si="218"/>
        <v>2.3179446683777048E-2</v>
      </c>
      <c r="AI74" s="2">
        <f t="shared" ref="AI74:BN74" si="219">UCC*AI72*GhgT-EaT</f>
        <v>2.6150882378212108E-2</v>
      </c>
      <c r="AJ74" s="2">
        <f t="shared" si="219"/>
        <v>2.9195483242151231E-2</v>
      </c>
      <c r="AK74" s="2">
        <f t="shared" si="219"/>
        <v>3.2255552126311364E-2</v>
      </c>
      <c r="AL74" s="2">
        <f t="shared" si="219"/>
        <v>3.5322883797755812E-2</v>
      </c>
      <c r="AM74" s="2">
        <f t="shared" si="219"/>
        <v>3.8428072554507094E-2</v>
      </c>
      <c r="AN74" s="2">
        <f t="shared" si="219"/>
        <v>4.1595537996105637E-2</v>
      </c>
      <c r="AO74" s="2">
        <f t="shared" si="219"/>
        <v>4.4836132124071872E-2</v>
      </c>
      <c r="AP74" s="2">
        <f t="shared" si="219"/>
        <v>4.8079851791849433E-2</v>
      </c>
      <c r="AQ74" s="2">
        <f t="shared" si="219"/>
        <v>5.1519264639728578E-2</v>
      </c>
      <c r="AR74" s="2">
        <f t="shared" si="219"/>
        <v>5.5050503713840397E-2</v>
      </c>
      <c r="AS74" s="2">
        <f t="shared" si="219"/>
        <v>5.8615174561423712E-2</v>
      </c>
      <c r="AT74" s="2">
        <f t="shared" si="219"/>
        <v>6.2214095569068116E-2</v>
      </c>
      <c r="AU74" s="2">
        <f t="shared" si="219"/>
        <v>6.5864640571600019E-2</v>
      </c>
      <c r="AV74" s="2">
        <f t="shared" si="219"/>
        <v>6.9587925124730221E-2</v>
      </c>
      <c r="AW74" s="2">
        <f t="shared" si="219"/>
        <v>7.3364737914970529E-2</v>
      </c>
      <c r="AX74" s="2">
        <f t="shared" si="219"/>
        <v>7.719532491409592E-2</v>
      </c>
      <c r="AY74" s="2">
        <f t="shared" si="219"/>
        <v>8.1095503867241653E-2</v>
      </c>
      <c r="AZ74" s="2">
        <f t="shared" si="219"/>
        <v>8.511669990147458E-2</v>
      </c>
      <c r="BA74" s="2">
        <f t="shared" si="219"/>
        <v>8.9237698950827588E-2</v>
      </c>
      <c r="BB74" s="2">
        <f t="shared" si="219"/>
        <v>9.3421034286048088E-2</v>
      </c>
      <c r="BC74" s="2">
        <f t="shared" si="219"/>
        <v>9.7671854177367706E-2</v>
      </c>
      <c r="BD74" s="2">
        <f t="shared" si="219"/>
        <v>0.10203581202707263</v>
      </c>
      <c r="BE74" s="2">
        <f t="shared" si="219"/>
        <v>0.10646372509458651</v>
      </c>
      <c r="BF74" s="2">
        <f t="shared" si="219"/>
        <v>0.11098448161862709</v>
      </c>
      <c r="BG74" s="2">
        <f t="shared" si="219"/>
        <v>0.11558754722861825</v>
      </c>
      <c r="BH74" s="2">
        <f t="shared" si="219"/>
        <v>0.12040829406833881</v>
      </c>
      <c r="BI74" s="2">
        <f t="shared" si="219"/>
        <v>0.12519558197481251</v>
      </c>
      <c r="BJ74" s="2">
        <f t="shared" si="219"/>
        <v>0.13007357310313958</v>
      </c>
      <c r="BK74" s="2">
        <f t="shared" si="219"/>
        <v>0.13498649777990165</v>
      </c>
      <c r="BL74" s="2">
        <f t="shared" si="219"/>
        <v>0.13991776607537845</v>
      </c>
      <c r="BM74" s="2">
        <f t="shared" si="219"/>
        <v>0.1449107453838048</v>
      </c>
      <c r="BN74" s="2">
        <f t="shared" si="219"/>
        <v>0.15005253294714746</v>
      </c>
      <c r="BO74" s="2">
        <f t="shared" ref="BO74:CT74" si="220">UCC*BO72*GhgT-EaT</f>
        <v>0.15502677818433994</v>
      </c>
      <c r="BP74" s="2">
        <f t="shared" si="220"/>
        <v>0.15996505361504382</v>
      </c>
      <c r="BQ74" s="2">
        <f t="shared" si="220"/>
        <v>0.16502624155696216</v>
      </c>
      <c r="BR74" s="2">
        <f t="shared" si="220"/>
        <v>0.17017445899816452</v>
      </c>
      <c r="BS74" s="2">
        <f t="shared" si="220"/>
        <v>0.17531267006138365</v>
      </c>
      <c r="BT74" s="2">
        <f t="shared" si="220"/>
        <v>0.18019471305584053</v>
      </c>
      <c r="BU74" s="2">
        <f t="shared" si="220"/>
        <v>0.18544296823127313</v>
      </c>
      <c r="BV74" s="2">
        <f t="shared" si="220"/>
        <v>0.19052433541361297</v>
      </c>
      <c r="BW74" s="2">
        <f t="shared" si="220"/>
        <v>0.1957349554605036</v>
      </c>
      <c r="BX74" s="2">
        <f t="shared" si="220"/>
        <v>0.20119449725548078</v>
      </c>
      <c r="BY74" s="2">
        <f t="shared" si="220"/>
        <v>0.20668496939463032</v>
      </c>
      <c r="BZ74" s="2">
        <f t="shared" si="220"/>
        <v>0.21224143516724986</v>
      </c>
      <c r="CA74" s="2">
        <f t="shared" si="220"/>
        <v>0.21776463094335147</v>
      </c>
      <c r="CB74" s="2">
        <f t="shared" si="220"/>
        <v>0.22349106084422593</v>
      </c>
      <c r="CC74" s="2">
        <f t="shared" si="220"/>
        <v>0.22922360797444313</v>
      </c>
      <c r="CD74" s="2">
        <f t="shared" si="220"/>
        <v>0.23513430131902868</v>
      </c>
      <c r="CE74" s="2">
        <f t="shared" si="220"/>
        <v>0.24092328554604847</v>
      </c>
      <c r="CF74" s="2">
        <f t="shared" si="220"/>
        <v>0.24653872226189832</v>
      </c>
      <c r="CG74" s="2">
        <f t="shared" si="220"/>
        <v>0.25201339749721763</v>
      </c>
      <c r="CH74" s="2">
        <f t="shared" si="220"/>
        <v>0.25760190837543789</v>
      </c>
      <c r="CI74" s="2">
        <f t="shared" si="220"/>
        <v>0.2633886112343824</v>
      </c>
      <c r="CJ74" s="2">
        <f t="shared" si="220"/>
        <v>0.26928965023141715</v>
      </c>
      <c r="CK74" s="2">
        <f t="shared" si="220"/>
        <v>0.27542119314715002</v>
      </c>
      <c r="CL74" s="2">
        <f t="shared" si="220"/>
        <v>0.28171754184993975</v>
      </c>
      <c r="CM74" s="2">
        <f t="shared" si="220"/>
        <v>0.28790369762366119</v>
      </c>
      <c r="CN74" s="2">
        <f t="shared" si="220"/>
        <v>0.29423927861474025</v>
      </c>
      <c r="CO74" s="2">
        <f t="shared" si="220"/>
        <v>0.30087195666987515</v>
      </c>
      <c r="CP74" s="2">
        <f t="shared" si="220"/>
        <v>0.30767438307027245</v>
      </c>
      <c r="CQ74" s="2">
        <f t="shared" si="220"/>
        <v>0.31452444249790446</v>
      </c>
      <c r="CR74" s="2">
        <f t="shared" si="220"/>
        <v>0.32146540250553018</v>
      </c>
      <c r="CS74" s="2">
        <f t="shared" si="220"/>
        <v>0.32849710640473523</v>
      </c>
      <c r="CT74" s="2">
        <f t="shared" si="220"/>
        <v>0.33511604985165966</v>
      </c>
      <c r="CU74" s="2">
        <f t="shared" ref="CU74:DZ74" si="221">UCC*CU72*GhgT-EaT</f>
        <v>0.34199823602820928</v>
      </c>
      <c r="CV74" s="2">
        <f t="shared" si="221"/>
        <v>0.34918825978068718</v>
      </c>
      <c r="CW74" s="2">
        <f t="shared" si="221"/>
        <v>0.35653250999204222</v>
      </c>
      <c r="CX74" s="2">
        <f t="shared" si="221"/>
        <v>0.36377997120467764</v>
      </c>
      <c r="CY74" s="2">
        <f t="shared" si="221"/>
        <v>0.37174730100466435</v>
      </c>
      <c r="CZ74" s="2">
        <f t="shared" si="221"/>
        <v>0.38003510641105037</v>
      </c>
      <c r="DA74" s="2">
        <f t="shared" si="221"/>
        <v>0.38848205423906512</v>
      </c>
      <c r="DB74" s="2">
        <f t="shared" si="221"/>
        <v>0.39712622305327766</v>
      </c>
      <c r="DC74" s="2">
        <f t="shared" si="221"/>
        <v>0.40597572767944462</v>
      </c>
      <c r="DD74" s="2">
        <f t="shared" si="221"/>
        <v>0.41534480305293736</v>
      </c>
      <c r="DE74" s="2">
        <f t="shared" si="221"/>
        <v>0.42511632349859457</v>
      </c>
      <c r="DF74" s="2">
        <f t="shared" si="221"/>
        <v>0.43516975570827732</v>
      </c>
      <c r="DG74" s="2">
        <f t="shared" si="221"/>
        <v>0.44550628871196662</v>
      </c>
      <c r="DH74" s="2">
        <f t="shared" si="221"/>
        <v>0.4563564836804534</v>
      </c>
      <c r="DI74" s="2">
        <f t="shared" si="221"/>
        <v>0.46708401968201846</v>
      </c>
      <c r="DJ74" s="2">
        <f t="shared" si="221"/>
        <v>0.47773819916089738</v>
      </c>
      <c r="DK74" s="2">
        <f t="shared" si="221"/>
        <v>0.48838513492366092</v>
      </c>
      <c r="DL74" s="2">
        <f t="shared" si="221"/>
        <v>0.49927023997060088</v>
      </c>
      <c r="DM74" s="2">
        <f t="shared" si="221"/>
        <v>0.51042362899891158</v>
      </c>
      <c r="DN74" s="2">
        <f t="shared" si="221"/>
        <v>0.52165424294888596</v>
      </c>
      <c r="DO74" s="2">
        <f t="shared" si="221"/>
        <v>0.53319123459948181</v>
      </c>
      <c r="DP74" s="2">
        <f t="shared" si="221"/>
        <v>0.54503069204591981</v>
      </c>
      <c r="DQ74" s="2">
        <f t="shared" si="221"/>
        <v>0.5572886644117957</v>
      </c>
      <c r="DR74" s="2">
        <f t="shared" si="221"/>
        <v>0.56991029006020888</v>
      </c>
      <c r="DS74" s="2">
        <f t="shared" si="221"/>
        <v>0.58326015345221427</v>
      </c>
      <c r="DT74" s="2">
        <f t="shared" si="221"/>
        <v>0.59675232774869602</v>
      </c>
      <c r="DU74" s="2">
        <f t="shared" si="221"/>
        <v>0.61067250229067693</v>
      </c>
      <c r="DV74" s="2">
        <f t="shared" si="221"/>
        <v>0.6250370278803079</v>
      </c>
      <c r="DW74" s="2">
        <f t="shared" si="221"/>
        <v>0.63934334564838857</v>
      </c>
      <c r="DX74" s="2">
        <f t="shared" si="221"/>
        <v>0.65379086593586655</v>
      </c>
      <c r="DY74" s="2">
        <f t="shared" si="221"/>
        <v>0.66875738362978976</v>
      </c>
      <c r="DZ74" s="2">
        <f t="shared" si="221"/>
        <v>0.68403135017384897</v>
      </c>
      <c r="EA74" s="2">
        <f t="shared" ref="EA74:FF74" si="222">UCC*EA72*GhgT-EaT</f>
        <v>0.69955266683576078</v>
      </c>
      <c r="EB74" s="2">
        <f t="shared" si="222"/>
        <v>0.71533765340411659</v>
      </c>
      <c r="EC74" s="2">
        <f t="shared" si="222"/>
        <v>0.73114467218868917</v>
      </c>
      <c r="ED74" s="2">
        <f t="shared" si="222"/>
        <v>0.74676315872284627</v>
      </c>
      <c r="EE74" s="2">
        <f t="shared" si="222"/>
        <v>0.76240159150986508</v>
      </c>
      <c r="EF74" s="2">
        <f t="shared" si="222"/>
        <v>0.77836426450571161</v>
      </c>
      <c r="EG74" s="2">
        <f t="shared" si="222"/>
        <v>0.79509060469220849</v>
      </c>
      <c r="EH74" s="2">
        <f t="shared" si="222"/>
        <v>0.81196400336593699</v>
      </c>
      <c r="EI74" s="2">
        <f t="shared" si="222"/>
        <v>0.82911334998776964</v>
      </c>
      <c r="EJ74" s="2">
        <f t="shared" si="222"/>
        <v>0.84648277244789816</v>
      </c>
      <c r="EK74" s="2">
        <f t="shared" si="222"/>
        <v>0.86419945383437791</v>
      </c>
      <c r="EL74" s="2">
        <f t="shared" si="222"/>
        <v>0.8821194960044304</v>
      </c>
      <c r="EM74" s="2">
        <f t="shared" si="222"/>
        <v>0.9002146575184633</v>
      </c>
      <c r="EN74" s="2">
        <f t="shared" si="222"/>
        <v>0.9184136825280883</v>
      </c>
      <c r="EO74" s="2">
        <f t="shared" si="222"/>
        <v>0.93642555637947988</v>
      </c>
      <c r="EP74" s="2">
        <f t="shared" si="222"/>
        <v>0.95450449293020767</v>
      </c>
      <c r="EQ74" s="2">
        <f t="shared" si="222"/>
        <v>0.97304970489671538</v>
      </c>
      <c r="ER74" s="2">
        <f t="shared" si="222"/>
        <v>0.99183890309506328</v>
      </c>
      <c r="ES74" s="2">
        <f t="shared" si="222"/>
        <v>1.0111903564421054</v>
      </c>
      <c r="ET74" s="2">
        <f t="shared" si="222"/>
        <v>1.0313033844568087</v>
      </c>
      <c r="EU74" s="2">
        <f t="shared" si="222"/>
        <v>1.0507063434166519</v>
      </c>
      <c r="EV74" s="2">
        <f t="shared" si="222"/>
        <v>1.0702881579621375</v>
      </c>
      <c r="EW74" s="2">
        <f t="shared" si="222"/>
        <v>1.0899522697621176</v>
      </c>
      <c r="EX74" s="2">
        <f t="shared" si="222"/>
        <v>1.109541208889204</v>
      </c>
      <c r="EY74" s="2">
        <f t="shared" si="222"/>
        <v>1.1295801875681979</v>
      </c>
      <c r="EZ74" s="2">
        <f t="shared" si="222"/>
        <v>1.1506129809176484</v>
      </c>
      <c r="FA74" s="2">
        <f t="shared" si="222"/>
        <v>1.1719968106739822</v>
      </c>
      <c r="FB74" s="2">
        <f t="shared" si="222"/>
        <v>1.1936764203682591</v>
      </c>
      <c r="FC74" s="2">
        <f t="shared" si="222"/>
        <v>1.2160895978939574</v>
      </c>
      <c r="FD74" s="2">
        <f t="shared" si="222"/>
        <v>1.2386535866923303</v>
      </c>
      <c r="FE74" s="2">
        <f t="shared" si="222"/>
        <v>1.2616023138459498</v>
      </c>
      <c r="FF74" s="2">
        <f t="shared" si="222"/>
        <v>1.284509001612721</v>
      </c>
      <c r="FG74" s="2">
        <f t="shared" ref="FG74:FZ74" si="223">UCC*FG72*GhgT-EaT</f>
        <v>1.3083472716522713</v>
      </c>
      <c r="FH74" s="2">
        <f t="shared" si="223"/>
        <v>1.3329175966113731</v>
      </c>
      <c r="FI74" s="2">
        <f t="shared" si="223"/>
        <v>1.3578564164893321</v>
      </c>
      <c r="FJ74" s="2">
        <f t="shared" si="223"/>
        <v>1.3826769824834533</v>
      </c>
      <c r="FK74" s="2">
        <f t="shared" si="223"/>
        <v>1.407836869668972</v>
      </c>
      <c r="FL74" s="2">
        <f t="shared" si="223"/>
        <v>1.4331875150874906</v>
      </c>
      <c r="FM74" s="2">
        <f t="shared" si="223"/>
        <v>1.4580516011609559</v>
      </c>
      <c r="FN74" s="2">
        <f t="shared" si="223"/>
        <v>1.4832528602906461</v>
      </c>
      <c r="FO74" s="2">
        <f t="shared" si="223"/>
        <v>1.5087293241523527</v>
      </c>
      <c r="FP74" s="2">
        <f t="shared" si="223"/>
        <v>1.5345120850697791</v>
      </c>
      <c r="FQ74" s="2">
        <f t="shared" si="223"/>
        <v>1.559331731268276</v>
      </c>
      <c r="FR74" s="2">
        <f t="shared" si="223"/>
        <v>1.5851103856141608</v>
      </c>
      <c r="FS74" s="2">
        <f t="shared" si="223"/>
        <v>1.6110841999480807</v>
      </c>
      <c r="FT74" s="2">
        <f t="shared" si="223"/>
        <v>1.6370990299319781</v>
      </c>
      <c r="FU74" s="2">
        <f t="shared" si="223"/>
        <v>1.6633788498038007</v>
      </c>
      <c r="FV74" s="2">
        <f t="shared" si="223"/>
        <v>1.6899236595635503</v>
      </c>
      <c r="FW74" s="2">
        <f t="shared" si="223"/>
        <v>1.7167334592112253</v>
      </c>
      <c r="FX74" s="2">
        <f t="shared" si="223"/>
        <v>1.7438082487468267</v>
      </c>
      <c r="FY74" s="2">
        <f t="shared" si="223"/>
        <v>1.7711480281703535</v>
      </c>
      <c r="FZ74" s="2">
        <f t="shared" si="223"/>
        <v>1.7987527974818067</v>
      </c>
      <c r="GA74" s="2">
        <f t="shared" ref="GA74:GU74" si="224">UCC*GA72*GhgT*(1+TCREup*(GA$1-$FZ$1)/21)-EaT</f>
        <v>1.8340159825936344</v>
      </c>
      <c r="GB74" s="2">
        <f t="shared" si="224"/>
        <v>1.8681953811714391</v>
      </c>
      <c r="GC74" s="2">
        <f t="shared" si="224"/>
        <v>1.9012355380085404</v>
      </c>
      <c r="GD74" s="2">
        <f t="shared" si="224"/>
        <v>1.9330813853366486</v>
      </c>
      <c r="GE74" s="2">
        <f t="shared" si="224"/>
        <v>1.9636783033056746</v>
      </c>
      <c r="GF74" s="2">
        <f t="shared" si="224"/>
        <v>1.9929721814509263</v>
      </c>
      <c r="GG74" s="2">
        <f t="shared" si="224"/>
        <v>2.0209094811476809</v>
      </c>
      <c r="GH74" s="2">
        <f t="shared" si="224"/>
        <v>2.0474372990531302</v>
      </c>
      <c r="GI74" s="2">
        <f t="shared" si="224"/>
        <v>2.0725034315357154</v>
      </c>
      <c r="GJ74" s="2">
        <f t="shared" si="224"/>
        <v>2.0960564400918349</v>
      </c>
      <c r="GK74" s="2">
        <f t="shared" si="224"/>
        <v>2.1180457177499283</v>
      </c>
      <c r="GL74" s="2">
        <f t="shared" si="224"/>
        <v>2.1384215564619451</v>
      </c>
      <c r="GM74" s="2">
        <f t="shared" si="224"/>
        <v>2.1571352154821901</v>
      </c>
      <c r="GN74" s="2">
        <f t="shared" si="224"/>
        <v>2.1741389907335456</v>
      </c>
      <c r="GO74" s="2">
        <f t="shared" si="224"/>
        <v>2.1893862851610773</v>
      </c>
      <c r="GP74" s="2">
        <f t="shared" si="224"/>
        <v>2.2028316800730092</v>
      </c>
      <c r="GQ74" s="2">
        <f t="shared" si="224"/>
        <v>2.2144310074690936</v>
      </c>
      <c r="GR74" s="2">
        <f t="shared" si="224"/>
        <v>2.2241414233563437</v>
      </c>
      <c r="GS74" s="2">
        <f t="shared" si="224"/>
        <v>2.2319214820521531</v>
      </c>
      <c r="GT74" s="2">
        <f t="shared" si="224"/>
        <v>2.2377312114747965</v>
      </c>
      <c r="GU74" s="2">
        <f t="shared" si="224"/>
        <v>2.2424967195898722</v>
      </c>
      <c r="GV74" s="2">
        <f t="shared" ref="GV74:IA74" si="225">UCC*GV72*GhgT*(1+TCREup)-EaT</f>
        <v>2.237351436349881</v>
      </c>
      <c r="GW74" s="2">
        <f t="shared" si="225"/>
        <v>2.232254594537832</v>
      </c>
      <c r="GX74" s="2">
        <f t="shared" si="225"/>
        <v>2.2272057260172828</v>
      </c>
      <c r="GY74" s="2">
        <f t="shared" si="225"/>
        <v>2.2222043626517882</v>
      </c>
      <c r="GZ74" s="2">
        <f t="shared" si="225"/>
        <v>2.2172500363049039</v>
      </c>
      <c r="HA74" s="2">
        <f t="shared" si="225"/>
        <v>2.2123422788401865</v>
      </c>
      <c r="HB74" s="2">
        <f t="shared" si="225"/>
        <v>2.20748062212119</v>
      </c>
      <c r="HC74" s="2">
        <f t="shared" si="225"/>
        <v>2.2026645980114705</v>
      </c>
      <c r="HD74" s="2">
        <f t="shared" si="225"/>
        <v>2.1978937383745834</v>
      </c>
      <c r="HE74" s="2">
        <f t="shared" si="225"/>
        <v>2.1931675750740842</v>
      </c>
      <c r="HF74" s="2">
        <f t="shared" si="225"/>
        <v>2.1884856399735297</v>
      </c>
      <c r="HG74" s="2">
        <f t="shared" si="225"/>
        <v>2.1838474649364739</v>
      </c>
      <c r="HH74" s="2">
        <f t="shared" si="225"/>
        <v>2.1792525818264736</v>
      </c>
      <c r="HI74" s="2">
        <f t="shared" si="225"/>
        <v>2.1747005225070843</v>
      </c>
      <c r="HJ74" s="2">
        <f t="shared" si="225"/>
        <v>2.1701908188418599</v>
      </c>
      <c r="HK74" s="2">
        <f t="shared" si="225"/>
        <v>2.1657230026943579</v>
      </c>
      <c r="HL74" s="2">
        <f t="shared" si="225"/>
        <v>2.1612966059281331</v>
      </c>
      <c r="HM74" s="2">
        <f t="shared" si="225"/>
        <v>2.1569111604067412</v>
      </c>
      <c r="HN74" s="2">
        <f t="shared" si="225"/>
        <v>2.1525661979937372</v>
      </c>
      <c r="HO74" s="2">
        <f t="shared" si="225"/>
        <v>2.1482612505526788</v>
      </c>
      <c r="HP74" s="2">
        <f t="shared" si="225"/>
        <v>2.1439958499471197</v>
      </c>
      <c r="HQ74" s="2">
        <f t="shared" si="225"/>
        <v>2.139769528040615</v>
      </c>
      <c r="HR74" s="2">
        <f t="shared" si="225"/>
        <v>2.1355818166967215</v>
      </c>
      <c r="HS74" s="2">
        <f t="shared" si="225"/>
        <v>2.1314322477789944</v>
      </c>
      <c r="HT74" s="2">
        <f t="shared" si="225"/>
        <v>2.1273203531509899</v>
      </c>
      <c r="HU74" s="2">
        <f t="shared" si="225"/>
        <v>2.1232456646762619</v>
      </c>
      <c r="HV74" s="2">
        <f t="shared" si="225"/>
        <v>2.1192077142183678</v>
      </c>
      <c r="HW74" s="2">
        <f t="shared" si="225"/>
        <v>2.1152060336408618</v>
      </c>
      <c r="HX74" s="2">
        <f t="shared" si="225"/>
        <v>2.1112401548073008</v>
      </c>
      <c r="HY74" s="2">
        <f t="shared" si="225"/>
        <v>2.1073096095812396</v>
      </c>
      <c r="HZ74" s="2">
        <f t="shared" si="225"/>
        <v>2.1034139298262335</v>
      </c>
      <c r="IA74" s="2">
        <f t="shared" si="225"/>
        <v>2.0995526474058392</v>
      </c>
      <c r="IB74" s="2">
        <f t="shared" ref="IB74:IS74" si="226">UCC*IB72*GhgT*(1+TCREup)-EaT</f>
        <v>2.0957252941836106</v>
      </c>
      <c r="IC74" s="2">
        <f t="shared" si="226"/>
        <v>2.0919314020231052</v>
      </c>
      <c r="ID74" s="2">
        <f t="shared" si="226"/>
        <v>2.0881705027878765</v>
      </c>
      <c r="IE74" s="2">
        <f t="shared" si="226"/>
        <v>2.0844421283414825</v>
      </c>
      <c r="IF74" s="2">
        <f t="shared" si="226"/>
        <v>2.080745810547477</v>
      </c>
      <c r="IG74" s="2">
        <f t="shared" si="226"/>
        <v>2.0770810812694158</v>
      </c>
      <c r="IH74" s="2">
        <f t="shared" si="226"/>
        <v>2.0734474723708551</v>
      </c>
      <c r="II74" s="2">
        <f t="shared" si="226"/>
        <v>2.0698445157153498</v>
      </c>
      <c r="IJ74" s="2">
        <f t="shared" si="226"/>
        <v>2.0662717431664559</v>
      </c>
      <c r="IK74" s="2">
        <f t="shared" si="226"/>
        <v>2.0627286865877301</v>
      </c>
      <c r="IL74" s="2">
        <f t="shared" si="226"/>
        <v>2.0592148778427251</v>
      </c>
      <c r="IM74" s="2">
        <f t="shared" si="226"/>
        <v>2.0557298487949991</v>
      </c>
      <c r="IN74" s="2">
        <f t="shared" si="226"/>
        <v>2.0522731313081062</v>
      </c>
      <c r="IO74" s="2">
        <f t="shared" si="226"/>
        <v>2.0488442572456029</v>
      </c>
      <c r="IP74" s="2">
        <f t="shared" si="226"/>
        <v>2.0454427584710446</v>
      </c>
      <c r="IQ74" s="2">
        <f t="shared" si="226"/>
        <v>2.0420681668479865</v>
      </c>
      <c r="IR74" s="2">
        <f t="shared" si="226"/>
        <v>2.0387200142399844</v>
      </c>
      <c r="IS74" s="2">
        <f t="shared" si="226"/>
        <v>2.0353978325105939</v>
      </c>
    </row>
    <row r="75" spans="1:253" s="2" customFormat="1" ht="16.7" customHeight="1">
      <c r="A75" s="7"/>
      <c r="B75" s="10" t="s">
        <v>133</v>
      </c>
      <c r="C75" s="2">
        <f t="shared" ref="C75:AH75" si="227">LCC*C72*GhgT-EaT</f>
        <v>-5.1760379101599571E-2</v>
      </c>
      <c r="D75" s="2">
        <f t="shared" si="227"/>
        <v>-5.0491928263329058E-2</v>
      </c>
      <c r="E75" s="2">
        <f t="shared" si="227"/>
        <v>-4.9204040324133017E-2</v>
      </c>
      <c r="F75" s="2">
        <f t="shared" si="227"/>
        <v>-4.7893037307398953E-2</v>
      </c>
      <c r="G75" s="2">
        <f t="shared" si="227"/>
        <v>-4.6556153226413564E-2</v>
      </c>
      <c r="H75" s="2">
        <f t="shared" si="227"/>
        <v>-4.5212241800770527E-2</v>
      </c>
      <c r="I75" s="2">
        <f t="shared" si="227"/>
        <v>-4.385573425819863E-2</v>
      </c>
      <c r="J75" s="2">
        <f t="shared" si="227"/>
        <v>-4.2484478445403935E-2</v>
      </c>
      <c r="K75" s="2">
        <f t="shared" si="227"/>
        <v>-4.1103956649435683E-2</v>
      </c>
      <c r="L75" s="2">
        <f t="shared" si="227"/>
        <v>-3.9701004593667412E-2</v>
      </c>
      <c r="M75" s="2">
        <f t="shared" si="227"/>
        <v>-3.8331332689218491E-2</v>
      </c>
      <c r="N75" s="2">
        <f t="shared" si="227"/>
        <v>-3.6984411689558891E-2</v>
      </c>
      <c r="O75" s="2">
        <f t="shared" si="227"/>
        <v>-3.5640867052974798E-2</v>
      </c>
      <c r="P75" s="2">
        <f t="shared" si="227"/>
        <v>-3.4290857504944872E-2</v>
      </c>
      <c r="Q75" s="2">
        <f t="shared" si="227"/>
        <v>-3.2936880484103488E-2</v>
      </c>
      <c r="R75" s="2">
        <f t="shared" si="227"/>
        <v>-3.1586261177042968E-2</v>
      </c>
      <c r="S75" s="2">
        <f t="shared" si="227"/>
        <v>-3.0223143982274946E-2</v>
      </c>
      <c r="T75" s="2">
        <f t="shared" si="227"/>
        <v>-2.8844838418624036E-2</v>
      </c>
      <c r="U75" s="2">
        <f t="shared" si="227"/>
        <v>-2.7468603391145978E-2</v>
      </c>
      <c r="V75" s="2">
        <f t="shared" si="227"/>
        <v>-2.6084935884837956E-2</v>
      </c>
      <c r="W75" s="2">
        <f t="shared" si="227"/>
        <v>-2.4629128779585535E-2</v>
      </c>
      <c r="X75" s="2">
        <f t="shared" si="227"/>
        <v>-2.3129018299470568E-2</v>
      </c>
      <c r="Y75" s="2">
        <f t="shared" si="227"/>
        <v>-2.1589384460957151E-2</v>
      </c>
      <c r="Z75" s="2">
        <f t="shared" si="227"/>
        <v>-2.0011774261838818E-2</v>
      </c>
      <c r="AA75" s="2">
        <f t="shared" si="227"/>
        <v>-1.8425217939643163E-2</v>
      </c>
      <c r="AB75" s="2">
        <f t="shared" si="227"/>
        <v>-1.680861225652551E-2</v>
      </c>
      <c r="AC75" s="2">
        <f t="shared" si="227"/>
        <v>-1.5173916951632102E-2</v>
      </c>
      <c r="AD75" s="2">
        <f t="shared" si="227"/>
        <v>-1.3511648179577111E-2</v>
      </c>
      <c r="AE75" s="2">
        <f t="shared" si="227"/>
        <v>-1.1824918864511334E-2</v>
      </c>
      <c r="AF75" s="2">
        <f t="shared" si="227"/>
        <v>-1.01076801676898E-2</v>
      </c>
      <c r="AG75" s="2">
        <f t="shared" si="227"/>
        <v>-8.3411613477092153E-3</v>
      </c>
      <c r="AH75" s="2">
        <f t="shared" si="227"/>
        <v>-6.5702437723407156E-3</v>
      </c>
      <c r="AI75" s="2">
        <f t="shared" ref="AI75:BN75" si="228">LCC*AI72*GhgT-EaT</f>
        <v>-4.7592167703794999E-3</v>
      </c>
      <c r="AJ75" s="2">
        <f t="shared" si="228"/>
        <v>-2.9035971501687671E-3</v>
      </c>
      <c r="AK75" s="2">
        <f t="shared" si="228"/>
        <v>-1.038550099864359E-3</v>
      </c>
      <c r="AL75" s="2">
        <f t="shared" si="228"/>
        <v>8.3092346517366078E-4</v>
      </c>
      <c r="AM75" s="2">
        <f t="shared" si="228"/>
        <v>2.7234701203797188E-3</v>
      </c>
      <c r="AN75" s="2">
        <f t="shared" si="228"/>
        <v>4.653973093490367E-3</v>
      </c>
      <c r="AO75" s="2">
        <f t="shared" si="228"/>
        <v>6.6290464491530754E-3</v>
      </c>
      <c r="AP75" s="2">
        <f t="shared" si="228"/>
        <v>8.6060247550069011E-3</v>
      </c>
      <c r="AQ75" s="2">
        <f t="shared" si="228"/>
        <v>1.0702273901527899E-2</v>
      </c>
      <c r="AR75" s="2">
        <f t="shared" si="228"/>
        <v>1.2854489184387273E-2</v>
      </c>
      <c r="AS75" s="2">
        <f t="shared" si="228"/>
        <v>1.5027080423756077E-2</v>
      </c>
      <c r="AT75" s="2">
        <f t="shared" si="228"/>
        <v>1.7220546408894512E-2</v>
      </c>
      <c r="AU75" s="2">
        <f t="shared" si="228"/>
        <v>1.9445476123456894E-2</v>
      </c>
      <c r="AV75" s="2">
        <f t="shared" si="228"/>
        <v>2.1714739050577352E-2</v>
      </c>
      <c r="AW75" s="2">
        <f t="shared" si="228"/>
        <v>2.4016626302348458E-2</v>
      </c>
      <c r="AX75" s="2">
        <f t="shared" si="228"/>
        <v>2.6351287793347548E-2</v>
      </c>
      <c r="AY75" s="2">
        <f t="shared" si="228"/>
        <v>2.8728364103582378E-2</v>
      </c>
      <c r="AZ75" s="2">
        <f t="shared" si="228"/>
        <v>3.1179197756760167E-2</v>
      </c>
      <c r="BA75" s="2">
        <f t="shared" si="228"/>
        <v>3.3690859229836008E-2</v>
      </c>
      <c r="BB75" s="2">
        <f t="shared" si="228"/>
        <v>3.624051334637348E-2</v>
      </c>
      <c r="BC75" s="2">
        <f t="shared" si="228"/>
        <v>3.8831297867832661E-2</v>
      </c>
      <c r="BD75" s="2">
        <f t="shared" si="228"/>
        <v>4.1491037574142832E-2</v>
      </c>
      <c r="BE75" s="2">
        <f t="shared" si="228"/>
        <v>4.4189756628579317E-2</v>
      </c>
      <c r="BF75" s="2">
        <f t="shared" si="228"/>
        <v>4.6945061799632808E-2</v>
      </c>
      <c r="BG75" s="2">
        <f t="shared" si="228"/>
        <v>4.9750532611976268E-2</v>
      </c>
      <c r="BH75" s="2">
        <f t="shared" si="228"/>
        <v>5.2688675514649112E-2</v>
      </c>
      <c r="BI75" s="2">
        <f t="shared" si="228"/>
        <v>5.5606425907505773E-2</v>
      </c>
      <c r="BJ75" s="2">
        <f t="shared" si="228"/>
        <v>5.8579457989361837E-2</v>
      </c>
      <c r="BK75" s="2">
        <f t="shared" si="228"/>
        <v>6.1573781327699896E-2</v>
      </c>
      <c r="BL75" s="2">
        <f t="shared" si="228"/>
        <v>6.4579284712393437E-2</v>
      </c>
      <c r="BM75" s="2">
        <f t="shared" si="228"/>
        <v>6.7622399649973464E-2</v>
      </c>
      <c r="BN75" s="2">
        <f t="shared" si="228"/>
        <v>7.0756210061217212E-2</v>
      </c>
      <c r="BO75" s="2">
        <f t="shared" ref="BO75:CT75" si="229">LCC*BO72*GhgT-EaT</f>
        <v>7.3787906979916745E-2</v>
      </c>
      <c r="BP75" s="2">
        <f t="shared" si="229"/>
        <v>7.6797681064839973E-2</v>
      </c>
      <c r="BQ75" s="2">
        <f t="shared" si="229"/>
        <v>7.9882367717147684E-2</v>
      </c>
      <c r="BR75" s="2">
        <f t="shared" si="229"/>
        <v>8.3020097002505094E-2</v>
      </c>
      <c r="BS75" s="2">
        <f t="shared" si="229"/>
        <v>8.6151727612816809E-2</v>
      </c>
      <c r="BT75" s="2">
        <f t="shared" si="229"/>
        <v>8.9127229221098475E-2</v>
      </c>
      <c r="BU75" s="2">
        <f t="shared" si="229"/>
        <v>9.2325929382670757E-2</v>
      </c>
      <c r="BV75" s="2">
        <f t="shared" si="229"/>
        <v>9.5422914853812407E-2</v>
      </c>
      <c r="BW75" s="2">
        <f t="shared" si="229"/>
        <v>9.8598677203154961E-2</v>
      </c>
      <c r="BX75" s="2">
        <f t="shared" si="229"/>
        <v>0.10192615207584249</v>
      </c>
      <c r="BY75" s="2">
        <f t="shared" si="229"/>
        <v>0.10527247833696191</v>
      </c>
      <c r="BZ75" s="2">
        <f t="shared" si="229"/>
        <v>0.10865902631729787</v>
      </c>
      <c r="CA75" s="2">
        <f t="shared" si="229"/>
        <v>0.11202529694074473</v>
      </c>
      <c r="CB75" s="2">
        <f t="shared" si="229"/>
        <v>0.11551543445061718</v>
      </c>
      <c r="CC75" s="2">
        <f t="shared" si="229"/>
        <v>0.11900930028196663</v>
      </c>
      <c r="CD75" s="2">
        <f t="shared" si="229"/>
        <v>0.12261174245071496</v>
      </c>
      <c r="CE75" s="2">
        <f t="shared" si="229"/>
        <v>0.12614000549497165</v>
      </c>
      <c r="CF75" s="2">
        <f t="shared" si="229"/>
        <v>0.12956249501384445</v>
      </c>
      <c r="CG75" s="2">
        <f t="shared" si="229"/>
        <v>0.13289919339728926</v>
      </c>
      <c r="CH75" s="2">
        <f t="shared" si="229"/>
        <v>0.13630527218949248</v>
      </c>
      <c r="CI75" s="2">
        <f t="shared" si="229"/>
        <v>0.13983214478831787</v>
      </c>
      <c r="CJ75" s="2">
        <f t="shared" si="229"/>
        <v>0.14342870283709899</v>
      </c>
      <c r="CK75" s="2">
        <f t="shared" si="229"/>
        <v>0.14716574813303887</v>
      </c>
      <c r="CL75" s="2">
        <f t="shared" si="229"/>
        <v>0.15100323905901486</v>
      </c>
      <c r="CM75" s="2">
        <f t="shared" si="229"/>
        <v>0.15477356973301512</v>
      </c>
      <c r="CN75" s="2">
        <f t="shared" si="229"/>
        <v>0.15863497190619522</v>
      </c>
      <c r="CO75" s="2">
        <f t="shared" si="229"/>
        <v>0.16267744843552448</v>
      </c>
      <c r="CP75" s="2">
        <f t="shared" si="229"/>
        <v>0.16682338297923519</v>
      </c>
      <c r="CQ75" s="2">
        <f t="shared" si="229"/>
        <v>0.17099834884227372</v>
      </c>
      <c r="CR75" s="2">
        <f t="shared" si="229"/>
        <v>0.17522871667991022</v>
      </c>
      <c r="CS75" s="2">
        <f t="shared" si="229"/>
        <v>0.17951439099388103</v>
      </c>
      <c r="CT75" s="2">
        <f t="shared" si="229"/>
        <v>0.18354849657095404</v>
      </c>
      <c r="CU75" s="2">
        <f t="shared" ref="CU75:DZ75" si="230">LCC*CU72*GhgT-EaT</f>
        <v>0.187743043005729</v>
      </c>
      <c r="CV75" s="2">
        <f t="shared" si="230"/>
        <v>0.19212520991072599</v>
      </c>
      <c r="CW75" s="2">
        <f t="shared" si="230"/>
        <v>0.19660137456972662</v>
      </c>
      <c r="CX75" s="2">
        <f t="shared" si="230"/>
        <v>0.20101854838786803</v>
      </c>
      <c r="CY75" s="2">
        <f t="shared" si="230"/>
        <v>0.2058744668344053</v>
      </c>
      <c r="CZ75" s="2">
        <f t="shared" si="230"/>
        <v>0.21092570836255786</v>
      </c>
      <c r="DA75" s="2">
        <f t="shared" si="230"/>
        <v>0.21607394381969458</v>
      </c>
      <c r="DB75" s="2">
        <f t="shared" si="230"/>
        <v>0.22134238128289407</v>
      </c>
      <c r="DC75" s="2">
        <f t="shared" si="230"/>
        <v>0.22673596656625866</v>
      </c>
      <c r="DD75" s="2">
        <f t="shared" si="230"/>
        <v>0.23244621919483899</v>
      </c>
      <c r="DE75" s="2">
        <f t="shared" si="230"/>
        <v>0.23840175355502846</v>
      </c>
      <c r="DF75" s="2">
        <f t="shared" si="230"/>
        <v>0.24452910715323029</v>
      </c>
      <c r="DG75" s="2">
        <f t="shared" si="230"/>
        <v>0.2508290046779868</v>
      </c>
      <c r="DH75" s="2">
        <f t="shared" si="230"/>
        <v>0.2574419682703924</v>
      </c>
      <c r="DI75" s="2">
        <f t="shared" si="230"/>
        <v>0.26398017382527955</v>
      </c>
      <c r="DJ75" s="2">
        <f t="shared" si="230"/>
        <v>0.27047367013621332</v>
      </c>
      <c r="DK75" s="2">
        <f t="shared" si="230"/>
        <v>0.27696275155588618</v>
      </c>
      <c r="DL75" s="2">
        <f t="shared" si="230"/>
        <v>0.28359699210031786</v>
      </c>
      <c r="DM75" s="2">
        <f t="shared" si="230"/>
        <v>0.2903947460384152</v>
      </c>
      <c r="DN75" s="2">
        <f t="shared" si="230"/>
        <v>0.29723956692755532</v>
      </c>
      <c r="DO75" s="2">
        <f t="shared" si="230"/>
        <v>0.30427111852389666</v>
      </c>
      <c r="DP75" s="2">
        <f t="shared" si="230"/>
        <v>0.31148701660448647</v>
      </c>
      <c r="DQ75" s="2">
        <f t="shared" si="230"/>
        <v>0.31895799064759672</v>
      </c>
      <c r="DR75" s="2">
        <f t="shared" si="230"/>
        <v>0.32665060364969917</v>
      </c>
      <c r="DS75" s="2">
        <f t="shared" si="230"/>
        <v>0.33478706210333298</v>
      </c>
      <c r="DT75" s="2">
        <f t="shared" si="230"/>
        <v>0.34301025603341107</v>
      </c>
      <c r="DU75" s="2">
        <f t="shared" si="230"/>
        <v>0.3514943070309654</v>
      </c>
      <c r="DV75" s="2">
        <f t="shared" si="230"/>
        <v>0.36024918056294358</v>
      </c>
      <c r="DW75" s="2">
        <f t="shared" si="230"/>
        <v>0.3689685776628554</v>
      </c>
      <c r="DX75" s="2">
        <f t="shared" si="230"/>
        <v>0.37777403470202581</v>
      </c>
      <c r="DY75" s="2">
        <f t="shared" si="230"/>
        <v>0.38689580964731141</v>
      </c>
      <c r="DZ75" s="2">
        <f t="shared" si="230"/>
        <v>0.39620496814269746</v>
      </c>
      <c r="EA75" s="2">
        <f t="shared" ref="EA75:FF75" si="231">LCC*EA72*GhgT-EaT</f>
        <v>0.40566488128615097</v>
      </c>
      <c r="EB75" s="2">
        <f t="shared" si="231"/>
        <v>0.41528549564251266</v>
      </c>
      <c r="EC75" s="2">
        <f t="shared" si="231"/>
        <v>0.42491953816713524</v>
      </c>
      <c r="ED75" s="2">
        <f t="shared" si="231"/>
        <v>0.43443867428577981</v>
      </c>
      <c r="EE75" s="2">
        <f t="shared" si="231"/>
        <v>0.44396996722228449</v>
      </c>
      <c r="EF75" s="2">
        <f t="shared" si="231"/>
        <v>0.45369887768569989</v>
      </c>
      <c r="EG75" s="2">
        <f t="shared" si="231"/>
        <v>0.46389322709681641</v>
      </c>
      <c r="EH75" s="2">
        <f t="shared" si="231"/>
        <v>0.47417720553532311</v>
      </c>
      <c r="EI75" s="2">
        <f t="shared" si="231"/>
        <v>0.48462936839259002</v>
      </c>
      <c r="EJ75" s="2">
        <f t="shared" si="231"/>
        <v>0.49521566280329404</v>
      </c>
      <c r="EK75" s="2">
        <f t="shared" si="231"/>
        <v>0.50601360416078278</v>
      </c>
      <c r="EL75" s="2">
        <f t="shared" si="231"/>
        <v>0.51693548960054791</v>
      </c>
      <c r="EM75" s="2">
        <f t="shared" si="231"/>
        <v>0.52796410656444059</v>
      </c>
      <c r="EN75" s="2">
        <f t="shared" si="231"/>
        <v>0.53905602612491588</v>
      </c>
      <c r="EO75" s="2">
        <f t="shared" si="231"/>
        <v>0.55003388102579109</v>
      </c>
      <c r="EP75" s="2">
        <f t="shared" si="231"/>
        <v>0.5610526092188427</v>
      </c>
      <c r="EQ75" s="2">
        <f t="shared" si="231"/>
        <v>0.57235552238345877</v>
      </c>
      <c r="ER75" s="2">
        <f t="shared" si="231"/>
        <v>0.58380713997899902</v>
      </c>
      <c r="ES75" s="2">
        <f t="shared" si="231"/>
        <v>0.59560144015662708</v>
      </c>
      <c r="ET75" s="2">
        <f t="shared" si="231"/>
        <v>0.60785990393359779</v>
      </c>
      <c r="EU75" s="2">
        <f t="shared" si="231"/>
        <v>0.61968559568928039</v>
      </c>
      <c r="EV75" s="2">
        <f t="shared" si="231"/>
        <v>0.63162029612910053</v>
      </c>
      <c r="EW75" s="2">
        <f t="shared" si="231"/>
        <v>0.64360515499918924</v>
      </c>
      <c r="EX75" s="2">
        <f t="shared" si="231"/>
        <v>0.65554419772031158</v>
      </c>
      <c r="EY75" s="2">
        <f t="shared" si="231"/>
        <v>0.66775752999849269</v>
      </c>
      <c r="EZ75" s="2">
        <f t="shared" si="231"/>
        <v>0.68057657122959248</v>
      </c>
      <c r="FA75" s="2">
        <f t="shared" si="231"/>
        <v>0.69360956170170329</v>
      </c>
      <c r="FB75" s="2">
        <f t="shared" si="231"/>
        <v>0.70682282376954719</v>
      </c>
      <c r="FC75" s="2">
        <f t="shared" si="231"/>
        <v>0.72048317986434995</v>
      </c>
      <c r="FD75" s="2">
        <f t="shared" si="231"/>
        <v>0.73423545222963582</v>
      </c>
      <c r="FE75" s="2">
        <f t="shared" si="231"/>
        <v>0.74822221445830561</v>
      </c>
      <c r="FF75" s="2">
        <f t="shared" si="231"/>
        <v>0.76218335457276609</v>
      </c>
      <c r="FG75" s="2">
        <f t="shared" ref="FG75:FZ75" si="232">LCC*FG72*GhgT-EaT</f>
        <v>0.77671227431433121</v>
      </c>
      <c r="FH75" s="2">
        <f t="shared" si="232"/>
        <v>0.79168736599517453</v>
      </c>
      <c r="FI75" s="2">
        <f t="shared" si="232"/>
        <v>0.80688704750960749</v>
      </c>
      <c r="FJ75" s="2">
        <f t="shared" si="232"/>
        <v>0.82201465579118616</v>
      </c>
      <c r="FK75" s="2">
        <f t="shared" si="232"/>
        <v>0.83734907313853368</v>
      </c>
      <c r="FL75" s="2">
        <f t="shared" si="232"/>
        <v>0.85279975358100923</v>
      </c>
      <c r="FM75" s="2">
        <f t="shared" si="232"/>
        <v>0.86795388642745286</v>
      </c>
      <c r="FN75" s="2">
        <f t="shared" si="232"/>
        <v>0.88331351909686107</v>
      </c>
      <c r="FO75" s="2">
        <f t="shared" si="232"/>
        <v>0.89884088321059541</v>
      </c>
      <c r="FP75" s="2">
        <f t="shared" si="232"/>
        <v>0.91455492888017431</v>
      </c>
      <c r="FQ75" s="2">
        <f t="shared" si="232"/>
        <v>0.92968197656583773</v>
      </c>
      <c r="FR75" s="2">
        <f t="shared" si="232"/>
        <v>0.94539351936720362</v>
      </c>
      <c r="FS75" s="2">
        <f t="shared" si="232"/>
        <v>0.96122400803998642</v>
      </c>
      <c r="FT75" s="2">
        <f t="shared" si="232"/>
        <v>0.97707949488107915</v>
      </c>
      <c r="FU75" s="2">
        <f t="shared" si="232"/>
        <v>0.99309648743578316</v>
      </c>
      <c r="FV75" s="2">
        <f t="shared" si="232"/>
        <v>1.009274985704099</v>
      </c>
      <c r="FW75" s="2">
        <f t="shared" si="232"/>
        <v>1.0256149896860265</v>
      </c>
      <c r="FX75" s="2">
        <f t="shared" si="232"/>
        <v>1.0421164993815655</v>
      </c>
      <c r="FY75" s="2">
        <f t="shared" si="232"/>
        <v>1.058779514790716</v>
      </c>
      <c r="FZ75" s="2">
        <f t="shared" si="232"/>
        <v>1.0756040359134782</v>
      </c>
      <c r="GA75" s="2">
        <f t="shared" ref="GA75:GU75" si="233">LCC*GA72*GhgT*(1+TCREup*(GA$1-$FZ$1)/21)-EaT</f>
        <v>1.0970961989551617</v>
      </c>
      <c r="GB75" s="2">
        <f t="shared" si="233"/>
        <v>1.1179278171022837</v>
      </c>
      <c r="GC75" s="2">
        <f t="shared" si="233"/>
        <v>1.1380650915831303</v>
      </c>
      <c r="GD75" s="2">
        <f t="shared" si="233"/>
        <v>1.1574744597614659</v>
      </c>
      <c r="GE75" s="2">
        <f t="shared" si="233"/>
        <v>1.1761226319976932</v>
      </c>
      <c r="GF75" s="2">
        <f t="shared" si="233"/>
        <v>1.193976629111805</v>
      </c>
      <c r="GG75" s="2">
        <f t="shared" si="233"/>
        <v>1.2110038204481215</v>
      </c>
      <c r="GH75" s="2">
        <f t="shared" si="233"/>
        <v>1.2271719625418083</v>
      </c>
      <c r="GI75" s="2">
        <f t="shared" si="233"/>
        <v>1.2424492383871901</v>
      </c>
      <c r="GJ75" s="2">
        <f t="shared" si="233"/>
        <v>1.2568042973078464</v>
      </c>
      <c r="GK75" s="2">
        <f t="shared" si="233"/>
        <v>1.270206295428489</v>
      </c>
      <c r="GL75" s="2">
        <f t="shared" si="233"/>
        <v>1.2826249367486358</v>
      </c>
      <c r="GM75" s="2">
        <f t="shared" si="233"/>
        <v>1.294030514818062</v>
      </c>
      <c r="GN75" s="2">
        <f t="shared" si="233"/>
        <v>1.3043939550140442</v>
      </c>
      <c r="GO75" s="2">
        <f t="shared" si="233"/>
        <v>1.3136868574203886</v>
      </c>
      <c r="GP75" s="2">
        <f t="shared" si="233"/>
        <v>1.3218815403082405</v>
      </c>
      <c r="GQ75" s="2">
        <f t="shared" si="233"/>
        <v>1.328951084218694</v>
      </c>
      <c r="GR75" s="2">
        <f t="shared" si="233"/>
        <v>1.3348693766471715</v>
      </c>
      <c r="GS75" s="2">
        <f t="shared" si="233"/>
        <v>1.3396111573296015</v>
      </c>
      <c r="GT75" s="2">
        <f t="shared" si="233"/>
        <v>1.343152064130378</v>
      </c>
      <c r="GU75" s="2">
        <f t="shared" si="233"/>
        <v>1.3460565402025442</v>
      </c>
      <c r="GV75" s="2">
        <f t="shared" ref="GV75:IA75" si="234">LCC*GV72*GhgT*(1+TCREup)-EaT</f>
        <v>1.3429205992505613</v>
      </c>
      <c r="GW75" s="2">
        <f t="shared" si="234"/>
        <v>1.3398141823209835</v>
      </c>
      <c r="GX75" s="2">
        <f t="shared" si="234"/>
        <v>1.3367370040945821</v>
      </c>
      <c r="GY75" s="2">
        <f t="shared" si="234"/>
        <v>1.3336887792521288</v>
      </c>
      <c r="GZ75" s="2">
        <f t="shared" si="234"/>
        <v>1.3306692224743939</v>
      </c>
      <c r="HA75" s="2">
        <f t="shared" si="234"/>
        <v>1.3276780484421487</v>
      </c>
      <c r="HB75" s="2">
        <f t="shared" si="234"/>
        <v>1.3247149718361635</v>
      </c>
      <c r="HC75" s="2">
        <f t="shared" si="234"/>
        <v>1.3217797073372104</v>
      </c>
      <c r="HD75" s="2">
        <f t="shared" si="234"/>
        <v>1.3188719696260591</v>
      </c>
      <c r="HE75" s="2">
        <f t="shared" si="234"/>
        <v>1.3159914733834812</v>
      </c>
      <c r="HF75" s="2">
        <f t="shared" si="234"/>
        <v>1.313137933290248</v>
      </c>
      <c r="HG75" s="2">
        <f t="shared" si="234"/>
        <v>1.31031106402713</v>
      </c>
      <c r="HH75" s="2">
        <f t="shared" si="234"/>
        <v>1.3075105802748985</v>
      </c>
      <c r="HI75" s="2">
        <f t="shared" si="234"/>
        <v>1.3047361967143245</v>
      </c>
      <c r="HJ75" s="2">
        <f t="shared" si="234"/>
        <v>1.3019876280261786</v>
      </c>
      <c r="HK75" s="2">
        <f t="shared" si="234"/>
        <v>1.2992645888912315</v>
      </c>
      <c r="HL75" s="2">
        <f t="shared" si="234"/>
        <v>1.296566793990255</v>
      </c>
      <c r="HM75" s="2">
        <f t="shared" si="234"/>
        <v>1.2938939580040194</v>
      </c>
      <c r="HN75" s="2">
        <f t="shared" si="234"/>
        <v>1.2912457956132961</v>
      </c>
      <c r="HO75" s="2">
        <f t="shared" si="234"/>
        <v>1.2886220214988557</v>
      </c>
      <c r="HP75" s="2">
        <f t="shared" si="234"/>
        <v>1.2860223503414701</v>
      </c>
      <c r="HQ75" s="2">
        <f t="shared" si="234"/>
        <v>1.283446496821909</v>
      </c>
      <c r="HR75" s="2">
        <f t="shared" si="234"/>
        <v>1.2808941756209444</v>
      </c>
      <c r="HS75" s="2">
        <f t="shared" si="234"/>
        <v>1.2783651014193462</v>
      </c>
      <c r="HT75" s="2">
        <f t="shared" si="234"/>
        <v>1.2758589888978866</v>
      </c>
      <c r="HU75" s="2">
        <f t="shared" si="234"/>
        <v>1.2733755527373354</v>
      </c>
      <c r="HV75" s="2">
        <f t="shared" si="234"/>
        <v>1.2709145076184649</v>
      </c>
      <c r="HW75" s="2">
        <f t="shared" si="234"/>
        <v>1.2684755682220448</v>
      </c>
      <c r="HX75" s="2">
        <f t="shared" si="234"/>
        <v>1.2660584492288467</v>
      </c>
      <c r="HY75" s="2">
        <f t="shared" si="234"/>
        <v>1.2636628653196413</v>
      </c>
      <c r="HZ75" s="2">
        <f t="shared" si="234"/>
        <v>1.2612885311751998</v>
      </c>
      <c r="IA75" s="2">
        <f t="shared" si="234"/>
        <v>1.2589351614762931</v>
      </c>
      <c r="IB75" s="2">
        <f t="shared" ref="IB75:IS75" si="235">LCC*IB72*GhgT*(1+TCREup)-EaT</f>
        <v>1.2566024709036925</v>
      </c>
      <c r="IC75" s="2">
        <f t="shared" si="235"/>
        <v>1.2542901741381685</v>
      </c>
      <c r="ID75" s="2">
        <f t="shared" si="235"/>
        <v>1.2519979858604917</v>
      </c>
      <c r="IE75" s="2">
        <f t="shared" si="235"/>
        <v>1.2497256207514342</v>
      </c>
      <c r="IF75" s="2">
        <f t="shared" si="235"/>
        <v>1.2474727934917662</v>
      </c>
      <c r="IG75" s="2">
        <f t="shared" si="235"/>
        <v>1.2452392187622587</v>
      </c>
      <c r="IH75" s="2">
        <f t="shared" si="235"/>
        <v>1.2430246112436831</v>
      </c>
      <c r="II75" s="2">
        <f t="shared" si="235"/>
        <v>1.2408286856168098</v>
      </c>
      <c r="IJ75" s="2">
        <f t="shared" si="235"/>
        <v>1.2386511565624101</v>
      </c>
      <c r="IK75" s="2">
        <f t="shared" si="235"/>
        <v>1.2364917387612557</v>
      </c>
      <c r="IL75" s="2">
        <f t="shared" si="235"/>
        <v>1.2343501468941158</v>
      </c>
      <c r="IM75" s="2">
        <f t="shared" si="235"/>
        <v>1.2322260956417628</v>
      </c>
      <c r="IN75" s="2">
        <f t="shared" si="235"/>
        <v>1.230119299684967</v>
      </c>
      <c r="IO75" s="2">
        <f t="shared" si="235"/>
        <v>1.2280294737045001</v>
      </c>
      <c r="IP75" s="2">
        <f t="shared" si="235"/>
        <v>1.225956332381132</v>
      </c>
      <c r="IQ75" s="2">
        <f t="shared" si="235"/>
        <v>1.2238995903956347</v>
      </c>
      <c r="IR75" s="2">
        <f t="shared" si="235"/>
        <v>1.2218589624287786</v>
      </c>
      <c r="IS75" s="2">
        <f t="shared" si="235"/>
        <v>1.2198341631613348</v>
      </c>
    </row>
    <row r="76" spans="1:253" s="2" customFormat="1" ht="16.7" customHeight="1">
      <c r="A76" s="7"/>
      <c r="B76" s="10" t="s">
        <v>137</v>
      </c>
      <c r="FZ76" s="2">
        <f>FZ72</f>
        <v>3839.2143749299998</v>
      </c>
      <c r="GA76" s="2">
        <f t="shared" ref="GA76:HF76" si="236">GA72-SUM(GA$1-$FZ$1)*CDR2a</f>
        <v>3860.7561831935172</v>
      </c>
      <c r="GB76" s="2">
        <f t="shared" si="236"/>
        <v>3879.5573887810765</v>
      </c>
      <c r="GC76" s="2">
        <f t="shared" si="236"/>
        <v>3895.5432365497818</v>
      </c>
      <c r="GD76" s="2">
        <f t="shared" si="236"/>
        <v>3908.6411569055681</v>
      </c>
      <c r="GE76" s="2">
        <f t="shared" si="236"/>
        <v>3918.7808374523747</v>
      </c>
      <c r="GF76" s="2">
        <f t="shared" si="236"/>
        <v>3925.8942946413335</v>
      </c>
      <c r="GG76" s="2">
        <f t="shared" si="236"/>
        <v>3929.9159454199471</v>
      </c>
      <c r="GH76" s="2">
        <f t="shared" si="236"/>
        <v>3930.7826788812708</v>
      </c>
      <c r="GI76" s="2">
        <f t="shared" si="236"/>
        <v>3928.4339279130936</v>
      </c>
      <c r="GJ76" s="2">
        <f t="shared" si="236"/>
        <v>3922.8117408471294</v>
      </c>
      <c r="GK76" s="2">
        <f t="shared" si="236"/>
        <v>3913.8608531081795</v>
      </c>
      <c r="GL76" s="2">
        <f t="shared" si="236"/>
        <v>3901.5287588633341</v>
      </c>
      <c r="GM76" s="2">
        <f t="shared" si="236"/>
        <v>3885.7657826711429</v>
      </c>
      <c r="GN76" s="2">
        <f t="shared" si="236"/>
        <v>3866.5251511307997</v>
      </c>
      <c r="GO76" s="2">
        <f t="shared" si="236"/>
        <v>3843.7630645313257</v>
      </c>
      <c r="GP76" s="2">
        <f t="shared" si="236"/>
        <v>3817.4387685007459</v>
      </c>
      <c r="GQ76" s="2">
        <f t="shared" si="236"/>
        <v>3787.5146256552816</v>
      </c>
      <c r="GR76" s="2">
        <f t="shared" si="236"/>
        <v>3753.9561872485206</v>
      </c>
      <c r="GS76" s="2">
        <f t="shared" si="236"/>
        <v>3716.7322648206023</v>
      </c>
      <c r="GT76" s="2">
        <f t="shared" si="236"/>
        <v>3675.8150018474057</v>
      </c>
      <c r="GU76" s="2">
        <f t="shared" si="236"/>
        <v>3632.9978976923248</v>
      </c>
      <c r="GV76" s="2">
        <f t="shared" si="236"/>
        <v>3590.2729785803831</v>
      </c>
      <c r="GW76" s="2">
        <f t="shared" si="236"/>
        <v>3547.6393621651732</v>
      </c>
      <c r="GX76" s="2">
        <f t="shared" si="236"/>
        <v>3505.0961661002921</v>
      </c>
      <c r="GY76" s="2">
        <f t="shared" si="236"/>
        <v>3462.6425080393342</v>
      </c>
      <c r="GZ76" s="2">
        <f t="shared" si="236"/>
        <v>3420.2775056358928</v>
      </c>
      <c r="HA76" s="2">
        <f t="shared" si="236"/>
        <v>3378.0002765435652</v>
      </c>
      <c r="HB76" s="2">
        <f t="shared" si="236"/>
        <v>3335.8099384159441</v>
      </c>
      <c r="HC76" s="2">
        <f t="shared" si="236"/>
        <v>3293.7056089066236</v>
      </c>
      <c r="HD76" s="2">
        <f t="shared" si="236"/>
        <v>3251.6864056691993</v>
      </c>
      <c r="HE76" s="2">
        <f t="shared" si="236"/>
        <v>3209.7514463572652</v>
      </c>
      <c r="HF76" s="2">
        <f t="shared" si="236"/>
        <v>3167.8998486244182</v>
      </c>
      <c r="HG76" s="2">
        <f t="shared" ref="HG76:IL76" si="237">HG72-SUM(HG$1-$FZ$1)*CDR2a</f>
        <v>3126.1307301242509</v>
      </c>
      <c r="HH76" s="2">
        <f t="shared" si="237"/>
        <v>3084.4432085103585</v>
      </c>
      <c r="HI76" s="2">
        <f t="shared" si="237"/>
        <v>3042.8364014363369</v>
      </c>
      <c r="HJ76" s="2">
        <f t="shared" si="237"/>
        <v>3001.3094265557784</v>
      </c>
      <c r="HK76" s="2">
        <f t="shared" si="237"/>
        <v>2959.8614015222784</v>
      </c>
      <c r="HL76" s="2">
        <f t="shared" si="237"/>
        <v>2918.4914439894319</v>
      </c>
      <c r="HM76" s="2">
        <f t="shared" si="237"/>
        <v>2877.198671610834</v>
      </c>
      <c r="HN76" s="2">
        <f t="shared" si="237"/>
        <v>2835.9822020400788</v>
      </c>
      <c r="HO76" s="2">
        <f t="shared" si="237"/>
        <v>2794.8411529307627</v>
      </c>
      <c r="HP76" s="2">
        <f t="shared" si="237"/>
        <v>2753.7746419364789</v>
      </c>
      <c r="HQ76" s="2">
        <f t="shared" si="237"/>
        <v>2712.7817867108215</v>
      </c>
      <c r="HR76" s="2">
        <f t="shared" si="237"/>
        <v>2671.8617049073864</v>
      </c>
      <c r="HS76" s="2">
        <f t="shared" si="237"/>
        <v>2631.0135141797664</v>
      </c>
      <c r="HT76" s="2">
        <f t="shared" si="237"/>
        <v>2590.2363321815592</v>
      </c>
      <c r="HU76" s="2">
        <f t="shared" si="237"/>
        <v>2549.5292765663562</v>
      </c>
      <c r="HV76" s="2">
        <f t="shared" si="237"/>
        <v>2508.8914649877556</v>
      </c>
      <c r="HW76" s="2">
        <f t="shared" si="237"/>
        <v>2468.3220150993488</v>
      </c>
      <c r="HX76" s="2">
        <f t="shared" si="237"/>
        <v>2427.8200445547327</v>
      </c>
      <c r="HY76" s="2">
        <f t="shared" si="237"/>
        <v>2387.3846710075004</v>
      </c>
      <c r="HZ76" s="2">
        <f t="shared" si="237"/>
        <v>2347.0150121112474</v>
      </c>
      <c r="IA76" s="2">
        <f t="shared" si="237"/>
        <v>2306.7101855195688</v>
      </c>
      <c r="IB76" s="2">
        <f t="shared" si="237"/>
        <v>2266.4693088860577</v>
      </c>
      <c r="IC76" s="2">
        <f t="shared" si="237"/>
        <v>2226.2914998643118</v>
      </c>
      <c r="ID76" s="2">
        <f t="shared" si="237"/>
        <v>2186.1758761079218</v>
      </c>
      <c r="IE76" s="2">
        <f t="shared" si="237"/>
        <v>2146.1215552704857</v>
      </c>
      <c r="IF76" s="2">
        <f t="shared" si="237"/>
        <v>2106.1276550055973</v>
      </c>
      <c r="IG76" s="2">
        <f t="shared" si="237"/>
        <v>2066.1932929668501</v>
      </c>
      <c r="IH76" s="2">
        <f t="shared" si="237"/>
        <v>2026.3175868078397</v>
      </c>
      <c r="II76" s="2">
        <f t="shared" si="237"/>
        <v>1986.4996541821606</v>
      </c>
      <c r="IJ76" s="2">
        <f t="shared" si="237"/>
        <v>1946.7386127434077</v>
      </c>
      <c r="IK76" s="2">
        <f t="shared" si="237"/>
        <v>1907.033580145177</v>
      </c>
      <c r="IL76" s="2">
        <f t="shared" si="237"/>
        <v>1867.3836740410593</v>
      </c>
      <c r="IM76" s="2">
        <f t="shared" ref="IM76:IS76" si="238">IM72-SUM(IM$1-$FZ$1)*CDR2a</f>
        <v>1827.788012084653</v>
      </c>
      <c r="IN76" s="2">
        <f t="shared" si="238"/>
        <v>1788.2457119295509</v>
      </c>
      <c r="IO76" s="2">
        <f t="shared" si="238"/>
        <v>1748.7558912293493</v>
      </c>
      <c r="IP76" s="2">
        <f t="shared" si="238"/>
        <v>1709.3176676376411</v>
      </c>
      <c r="IQ76" s="2">
        <f t="shared" si="238"/>
        <v>1669.9301588080211</v>
      </c>
      <c r="IR76" s="2">
        <f t="shared" si="238"/>
        <v>1630.5924823940863</v>
      </c>
      <c r="IS76" s="2">
        <f t="shared" si="238"/>
        <v>1591.3037560494286</v>
      </c>
    </row>
    <row r="77" spans="1:253" s="3" customFormat="1" ht="16.7" customHeight="1">
      <c r="A77" s="13"/>
      <c r="B77" s="10" t="s">
        <v>102</v>
      </c>
      <c r="FZ77" s="3">
        <f>FZ76*GhgT-EaT</f>
        <v>1.3926536452025668</v>
      </c>
      <c r="GA77" s="3">
        <f t="shared" ref="GA77:GU77" si="239">GA76*GhgT*(1+TCREup*(GA$1-$FZ$1)/21)-EaT</f>
        <v>1.4076878903448478</v>
      </c>
      <c r="GB77" s="3">
        <f t="shared" si="239"/>
        <v>1.4217575879403948</v>
      </c>
      <c r="GC77" s="3">
        <f t="shared" si="239"/>
        <v>1.4348194444017526</v>
      </c>
      <c r="GD77" s="3">
        <f t="shared" si="239"/>
        <v>1.4468304686125748</v>
      </c>
      <c r="GE77" s="3">
        <f t="shared" si="239"/>
        <v>1.4577480191438925</v>
      </c>
      <c r="GF77" s="3">
        <f t="shared" si="239"/>
        <v>1.4675298522412312</v>
      </c>
      <c r="GG77" s="3">
        <f t="shared" si="239"/>
        <v>1.4761341705825637</v>
      </c>
      <c r="GH77" s="3">
        <f t="shared" si="239"/>
        <v>1.4835196728071045</v>
      </c>
      <c r="GI77" s="3">
        <f t="shared" si="239"/>
        <v>1.4896456038149513</v>
      </c>
      <c r="GJ77" s="3">
        <f t="shared" si="239"/>
        <v>1.494471805837565</v>
      </c>
      <c r="GK77" s="3">
        <f t="shared" si="239"/>
        <v>1.4979587702790833</v>
      </c>
      <c r="GL77" s="3">
        <f t="shared" si="239"/>
        <v>1.5000676903284915</v>
      </c>
      <c r="GM77" s="3">
        <f t="shared" si="239"/>
        <v>1.5007605143426221</v>
      </c>
      <c r="GN77" s="3">
        <f t="shared" si="239"/>
        <v>1.5</v>
      </c>
      <c r="GO77" s="3">
        <f t="shared" si="239"/>
        <v>1.4977497692255304</v>
      </c>
      <c r="GP77" s="3">
        <f t="shared" si="239"/>
        <v>1.4939743638860252</v>
      </c>
      <c r="GQ77" s="3">
        <f t="shared" si="239"/>
        <v>1.4886393022565778</v>
      </c>
      <c r="GR77" s="3">
        <f t="shared" si="239"/>
        <v>1.4817111362577668</v>
      </c>
      <c r="GS77" s="3">
        <f t="shared" si="239"/>
        <v>1.4731575094637139</v>
      </c>
      <c r="GT77" s="3">
        <f t="shared" si="239"/>
        <v>1.4629472158809778</v>
      </c>
      <c r="GU77" s="3">
        <f t="shared" si="239"/>
        <v>1.4518032631151851</v>
      </c>
      <c r="GV77" s="3">
        <f t="shared" ref="GV77:IA77" si="240">GV76*GhgT*(1+TCREup)-EaT</f>
        <v>1.4341064189367667</v>
      </c>
      <c r="GW77" s="3">
        <f t="shared" si="240"/>
        <v>1.4164473927257248</v>
      </c>
      <c r="GX77" s="3">
        <f t="shared" si="240"/>
        <v>1.3988258190104064</v>
      </c>
      <c r="GY77" s="3">
        <f t="shared" si="240"/>
        <v>1.3812413323191575</v>
      </c>
      <c r="GZ77" s="3">
        <f t="shared" si="240"/>
        <v>1.3636935671803239</v>
      </c>
      <c r="HA77" s="3">
        <f t="shared" si="240"/>
        <v>1.3461821581222526</v>
      </c>
      <c r="HB77" s="3">
        <f t="shared" si="240"/>
        <v>1.3287067396732894</v>
      </c>
      <c r="HC77" s="3">
        <f t="shared" si="240"/>
        <v>1.3112669463617801</v>
      </c>
      <c r="HD77" s="3">
        <f t="shared" si="240"/>
        <v>1.2938624127160709</v>
      </c>
      <c r="HE77" s="3">
        <f t="shared" si="240"/>
        <v>1.2764927732645084</v>
      </c>
      <c r="HF77" s="3">
        <f t="shared" si="240"/>
        <v>1.259157662535439</v>
      </c>
      <c r="HG77" s="3">
        <f t="shared" si="240"/>
        <v>1.2418567150572086</v>
      </c>
      <c r="HH77" s="3">
        <f t="shared" si="240"/>
        <v>1.2245895653581633</v>
      </c>
      <c r="HI77" s="3">
        <f t="shared" si="240"/>
        <v>1.2073558479666502</v>
      </c>
      <c r="HJ77" s="3">
        <f t="shared" si="240"/>
        <v>1.1901551974110138</v>
      </c>
      <c r="HK77" s="3">
        <f t="shared" si="240"/>
        <v>1.1729872482196011</v>
      </c>
      <c r="HL77" s="3">
        <f t="shared" si="240"/>
        <v>1.1558516349207586</v>
      </c>
      <c r="HM77" s="3">
        <f t="shared" si="240"/>
        <v>1.1387479920428323</v>
      </c>
      <c r="HN77" s="3">
        <f t="shared" si="240"/>
        <v>1.1216759541141681</v>
      </c>
      <c r="HO77" s="3">
        <f t="shared" si="240"/>
        <v>1.1046351556631133</v>
      </c>
      <c r="HP77" s="3">
        <f t="shared" si="240"/>
        <v>1.0876252312180132</v>
      </c>
      <c r="HQ77" s="3">
        <f t="shared" si="240"/>
        <v>1.0706458153072138</v>
      </c>
      <c r="HR77" s="3">
        <f t="shared" si="240"/>
        <v>1.0536965424590619</v>
      </c>
      <c r="HS77" s="3">
        <f t="shared" si="240"/>
        <v>1.0367770472019029</v>
      </c>
      <c r="HT77" s="3">
        <f t="shared" si="240"/>
        <v>1.0198869640640842</v>
      </c>
      <c r="HU77" s="3">
        <f t="shared" si="240"/>
        <v>1.0030259275739506</v>
      </c>
      <c r="HV77" s="3">
        <f t="shared" si="240"/>
        <v>0.98619357225984972</v>
      </c>
      <c r="HW77" s="3">
        <f t="shared" si="240"/>
        <v>0.96938953265012662</v>
      </c>
      <c r="HX77" s="3">
        <f t="shared" si="240"/>
        <v>0.95261344327312847</v>
      </c>
      <c r="HY77" s="3">
        <f t="shared" si="240"/>
        <v>0.93586493865720033</v>
      </c>
      <c r="HZ77" s="3">
        <f t="shared" si="240"/>
        <v>0.91914365333068926</v>
      </c>
      <c r="IA77" s="3">
        <f t="shared" si="240"/>
        <v>0.90244922182194132</v>
      </c>
      <c r="IB77" s="3">
        <f t="shared" ref="IB77:IS77" si="241">IB76*GhgT*(1+TCREup)-EaT</f>
        <v>0.88578127865930223</v>
      </c>
      <c r="IC77" s="3">
        <f t="shared" si="241"/>
        <v>0.86913945837111928</v>
      </c>
      <c r="ID77" s="3">
        <f t="shared" si="241"/>
        <v>0.85252339548573719</v>
      </c>
      <c r="IE77" s="3">
        <f t="shared" si="241"/>
        <v>0.83593272453150347</v>
      </c>
      <c r="IF77" s="3">
        <f t="shared" si="241"/>
        <v>0.81936708003676384</v>
      </c>
      <c r="IG77" s="3">
        <f t="shared" si="241"/>
        <v>0.80282609652986414</v>
      </c>
      <c r="IH77" s="3">
        <f t="shared" si="241"/>
        <v>0.78630940853915099</v>
      </c>
      <c r="II77" s="3">
        <f t="shared" si="241"/>
        <v>0.76981665059297044</v>
      </c>
      <c r="IJ77" s="3">
        <f t="shared" si="241"/>
        <v>0.75334745721966867</v>
      </c>
      <c r="IK77" s="3">
        <f t="shared" si="241"/>
        <v>0.73690146294759262</v>
      </c>
      <c r="IL77" s="3">
        <f t="shared" si="241"/>
        <v>0.72047830230508669</v>
      </c>
      <c r="IM77" s="3">
        <f t="shared" si="241"/>
        <v>0.70407760982049894</v>
      </c>
      <c r="IN77" s="3">
        <f t="shared" si="241"/>
        <v>0.68769902002217453</v>
      </c>
      <c r="IO77" s="3">
        <f t="shared" si="241"/>
        <v>0.6713421674384602</v>
      </c>
      <c r="IP77" s="3">
        <f t="shared" si="241"/>
        <v>0.65500668659770178</v>
      </c>
      <c r="IQ77" s="3">
        <f t="shared" si="241"/>
        <v>0.63869221202824533</v>
      </c>
      <c r="IR77" s="3">
        <f t="shared" si="241"/>
        <v>0.62239837825843802</v>
      </c>
      <c r="IS77" s="3">
        <f t="shared" si="241"/>
        <v>0.6061248198166248</v>
      </c>
    </row>
    <row r="78" spans="1:253" s="2" customFormat="1" ht="16.7" customHeight="1">
      <c r="A78" s="7"/>
      <c r="B78" s="10" t="s">
        <v>135</v>
      </c>
      <c r="FZ78" s="2">
        <f>FZ72</f>
        <v>3839.2143749299998</v>
      </c>
      <c r="GA78" s="2">
        <f t="shared" ref="GA78:HF78" si="242">GA72-SUM(GA$1-$FZ$1)*CDR2b</f>
        <v>3853.7471621716068</v>
      </c>
      <c r="GB78" s="2">
        <f t="shared" si="242"/>
        <v>3865.5393467372546</v>
      </c>
      <c r="GC78" s="2">
        <f t="shared" si="242"/>
        <v>3874.5161734840494</v>
      </c>
      <c r="GD78" s="2">
        <f t="shared" si="242"/>
        <v>3880.6050728179252</v>
      </c>
      <c r="GE78" s="2">
        <f t="shared" si="242"/>
        <v>3883.7357323428214</v>
      </c>
      <c r="GF78" s="2">
        <f t="shared" si="242"/>
        <v>3883.8401685098688</v>
      </c>
      <c r="GG78" s="2">
        <f t="shared" si="242"/>
        <v>3880.8527982665719</v>
      </c>
      <c r="GH78" s="2">
        <f t="shared" si="242"/>
        <v>3874.7105107059851</v>
      </c>
      <c r="GI78" s="2">
        <f t="shared" si="242"/>
        <v>3865.3527387158974</v>
      </c>
      <c r="GJ78" s="2">
        <f t="shared" si="242"/>
        <v>3852.7215306280218</v>
      </c>
      <c r="GK78" s="2">
        <f t="shared" si="242"/>
        <v>3836.7616218671615</v>
      </c>
      <c r="GL78" s="2">
        <f t="shared" si="242"/>
        <v>3817.4205066004056</v>
      </c>
      <c r="GM78" s="2">
        <f t="shared" si="242"/>
        <v>3794.648509386303</v>
      </c>
      <c r="GN78" s="2">
        <f t="shared" si="242"/>
        <v>3768.3988568240493</v>
      </c>
      <c r="GO78" s="2">
        <f t="shared" si="242"/>
        <v>3738.6277492026647</v>
      </c>
      <c r="GP78" s="2">
        <f t="shared" si="242"/>
        <v>3705.2944321501745</v>
      </c>
      <c r="GQ78" s="2">
        <f t="shared" si="242"/>
        <v>3668.3612682827993</v>
      </c>
      <c r="GR78" s="2">
        <f t="shared" si="242"/>
        <v>3627.7938088541273</v>
      </c>
      <c r="GS78" s="2">
        <f t="shared" si="242"/>
        <v>3583.5608654042985</v>
      </c>
      <c r="GT78" s="2">
        <f t="shared" si="242"/>
        <v>3535.634581409191</v>
      </c>
      <c r="GU78" s="2">
        <f t="shared" si="242"/>
        <v>3485.8084562321992</v>
      </c>
      <c r="GV78" s="2">
        <f t="shared" si="242"/>
        <v>3436.074516098347</v>
      </c>
      <c r="GW78" s="2">
        <f t="shared" si="242"/>
        <v>3386.4318786612266</v>
      </c>
      <c r="GX78" s="2">
        <f t="shared" si="242"/>
        <v>3336.8796615744345</v>
      </c>
      <c r="GY78" s="2">
        <f t="shared" si="242"/>
        <v>3287.4169824915657</v>
      </c>
      <c r="GZ78" s="2">
        <f t="shared" si="242"/>
        <v>3238.0429590662134</v>
      </c>
      <c r="HA78" s="2">
        <f t="shared" si="242"/>
        <v>3188.7567089519753</v>
      </c>
      <c r="HB78" s="2">
        <f t="shared" si="242"/>
        <v>3139.5573498024432</v>
      </c>
      <c r="HC78" s="2">
        <f t="shared" si="242"/>
        <v>3090.4439992712123</v>
      </c>
      <c r="HD78" s="2">
        <f t="shared" si="242"/>
        <v>3041.4157750118775</v>
      </c>
      <c r="HE78" s="2">
        <f t="shared" si="242"/>
        <v>2992.4717946780329</v>
      </c>
      <c r="HF78" s="2">
        <f t="shared" si="242"/>
        <v>2943.6111759232749</v>
      </c>
      <c r="HG78" s="2">
        <f t="shared" ref="HG78:IL78" si="243">HG72-SUM(HG$1-$FZ$1)*CDR2b</f>
        <v>2894.8330364011963</v>
      </c>
      <c r="HH78" s="2">
        <f t="shared" si="243"/>
        <v>2846.1364937653934</v>
      </c>
      <c r="HI78" s="2">
        <f t="shared" si="243"/>
        <v>2797.5206656694609</v>
      </c>
      <c r="HJ78" s="2">
        <f t="shared" si="243"/>
        <v>2748.9846697669918</v>
      </c>
      <c r="HK78" s="2">
        <f t="shared" si="243"/>
        <v>2700.5276237115813</v>
      </c>
      <c r="HL78" s="2">
        <f t="shared" si="243"/>
        <v>2652.1486451568244</v>
      </c>
      <c r="HM78" s="2">
        <f t="shared" si="243"/>
        <v>2603.8468517563156</v>
      </c>
      <c r="HN78" s="2">
        <f t="shared" si="243"/>
        <v>2555.6213611636499</v>
      </c>
      <c r="HO78" s="2">
        <f t="shared" si="243"/>
        <v>2507.4712910324224</v>
      </c>
      <c r="HP78" s="2">
        <f t="shared" si="243"/>
        <v>2459.3957590162281</v>
      </c>
      <c r="HQ78" s="2">
        <f t="shared" si="243"/>
        <v>2411.3938827686598</v>
      </c>
      <c r="HR78" s="2">
        <f t="shared" si="243"/>
        <v>2363.4647799433142</v>
      </c>
      <c r="HS78" s="2">
        <f t="shared" si="243"/>
        <v>2315.6075681937837</v>
      </c>
      <c r="HT78" s="2">
        <f t="shared" si="243"/>
        <v>2267.8213651736655</v>
      </c>
      <c r="HU78" s="2">
        <f t="shared" si="243"/>
        <v>2220.1052885365521</v>
      </c>
      <c r="HV78" s="2">
        <f t="shared" si="243"/>
        <v>2172.4584559360401</v>
      </c>
      <c r="HW78" s="2">
        <f t="shared" si="243"/>
        <v>2124.8799850257228</v>
      </c>
      <c r="HX78" s="2">
        <f t="shared" si="243"/>
        <v>2077.3689934591957</v>
      </c>
      <c r="HY78" s="2">
        <f t="shared" si="243"/>
        <v>2029.9245988900527</v>
      </c>
      <c r="HZ78" s="2">
        <f t="shared" si="243"/>
        <v>1982.545918971889</v>
      </c>
      <c r="IA78" s="2">
        <f t="shared" si="243"/>
        <v>1935.2320713582999</v>
      </c>
      <c r="IB78" s="2">
        <f t="shared" si="243"/>
        <v>1887.9821737028783</v>
      </c>
      <c r="IC78" s="2">
        <f t="shared" si="243"/>
        <v>1840.7953436592215</v>
      </c>
      <c r="ID78" s="2">
        <f t="shared" si="243"/>
        <v>1793.6706988809206</v>
      </c>
      <c r="IE78" s="2">
        <f t="shared" si="243"/>
        <v>1746.607357021574</v>
      </c>
      <c r="IF78" s="2">
        <f t="shared" si="243"/>
        <v>1699.6044357347746</v>
      </c>
      <c r="IG78" s="2">
        <f t="shared" si="243"/>
        <v>1652.6610526741165</v>
      </c>
      <c r="IH78" s="2">
        <f t="shared" si="243"/>
        <v>1605.7763254931956</v>
      </c>
      <c r="II78" s="2">
        <f t="shared" si="243"/>
        <v>1558.949371845606</v>
      </c>
      <c r="IJ78" s="2">
        <f t="shared" si="243"/>
        <v>1512.1793093849424</v>
      </c>
      <c r="IK78" s="2">
        <f t="shared" si="243"/>
        <v>1465.4652557648005</v>
      </c>
      <c r="IL78" s="2">
        <f t="shared" si="243"/>
        <v>1418.8063286387724</v>
      </c>
      <c r="IM78" s="2">
        <f t="shared" ref="IM78:IS78" si="244">IM72-SUM(IM$1-$FZ$1)*CDR2b</f>
        <v>1372.2016456604556</v>
      </c>
      <c r="IN78" s="2">
        <f t="shared" si="244"/>
        <v>1325.6503244834421</v>
      </c>
      <c r="IO78" s="2">
        <f t="shared" si="244"/>
        <v>1279.15148276133</v>
      </c>
      <c r="IP78" s="2">
        <f t="shared" si="244"/>
        <v>1232.7042381477113</v>
      </c>
      <c r="IQ78" s="2">
        <f t="shared" si="244"/>
        <v>1186.3077082961809</v>
      </c>
      <c r="IR78" s="2">
        <f t="shared" si="244"/>
        <v>1139.9610108603347</v>
      </c>
      <c r="IS78" s="2">
        <f t="shared" si="244"/>
        <v>1093.6632634937664</v>
      </c>
    </row>
    <row r="79" spans="1:253" s="2" customFormat="1" ht="16.7" customHeight="1">
      <c r="A79" s="7"/>
      <c r="B79" s="10" t="s">
        <v>100</v>
      </c>
      <c r="FZ79" s="2">
        <f>FZ78*GhgT-EaT</f>
        <v>1.3926536452025668</v>
      </c>
      <c r="GA79" s="2">
        <f t="shared" ref="GA79:GU79" si="245">GA78*GhgT*(1+TCREup*(GA$1-$FZ$1)/21)-EaT</f>
        <v>1.405036080273431</v>
      </c>
      <c r="GB79" s="2">
        <f t="shared" si="245"/>
        <v>1.4164288321570735</v>
      </c>
      <c r="GC79" s="2">
        <f t="shared" si="245"/>
        <v>1.4267886072660398</v>
      </c>
      <c r="GD79" s="2">
        <f t="shared" si="245"/>
        <v>1.4360724144839832</v>
      </c>
      <c r="GE79" s="2">
        <f t="shared" si="245"/>
        <v>1.4442376123819347</v>
      </c>
      <c r="GF79" s="2">
        <f t="shared" si="245"/>
        <v>1.4512419572054194</v>
      </c>
      <c r="GG79" s="2">
        <f t="shared" si="245"/>
        <v>1.4570436516324108</v>
      </c>
      <c r="GH79" s="2">
        <f t="shared" si="245"/>
        <v>1.4616013943021235</v>
      </c>
      <c r="GI79" s="2">
        <f t="shared" si="245"/>
        <v>1.4648744301146548</v>
      </c>
      <c r="GJ79" s="2">
        <f t="shared" si="245"/>
        <v>1.4668226013014647</v>
      </c>
      <c r="GK79" s="2">
        <f t="shared" si="245"/>
        <v>1.4674063992666928</v>
      </c>
      <c r="GL79" s="2">
        <f t="shared" si="245"/>
        <v>1.4665870171993234</v>
      </c>
      <c r="GM79" s="2">
        <f t="shared" si="245"/>
        <v>1.4643264034561885</v>
      </c>
      <c r="GN79" s="2">
        <f t="shared" si="245"/>
        <v>1.4605873157158138</v>
      </c>
      <c r="GO79" s="2">
        <f t="shared" si="245"/>
        <v>1.4553333759031044</v>
      </c>
      <c r="GP79" s="2">
        <f t="shared" si="245"/>
        <v>1.448529125884872</v>
      </c>
      <c r="GQ79" s="2">
        <f t="shared" si="245"/>
        <v>1.4401400839362097</v>
      </c>
      <c r="GR79" s="2">
        <f t="shared" si="245"/>
        <v>1.4301328019776967</v>
      </c>
      <c r="GS79" s="2">
        <f t="shared" si="245"/>
        <v>1.4184749235834546</v>
      </c>
      <c r="GT79" s="2">
        <f t="shared" si="245"/>
        <v>1.4051352427600416</v>
      </c>
      <c r="GU79" s="2">
        <f t="shared" si="245"/>
        <v>1.3908367671130848</v>
      </c>
      <c r="GV79" s="2">
        <f t="shared" ref="GV79:IA79" si="246">GV78*GhgT*(1+TCREup)-EaT</f>
        <v>1.3702367564583757</v>
      </c>
      <c r="GW79" s="2">
        <f t="shared" si="246"/>
        <v>1.3496745637710434</v>
      </c>
      <c r="GX79" s="2">
        <f t="shared" si="246"/>
        <v>1.3291498235794346</v>
      </c>
      <c r="GY79" s="2">
        <f t="shared" si="246"/>
        <v>1.308662170411895</v>
      </c>
      <c r="GZ79" s="2">
        <f t="shared" si="246"/>
        <v>1.288211238796771</v>
      </c>
      <c r="HA79" s="2">
        <f t="shared" si="246"/>
        <v>1.2677966632624094</v>
      </c>
      <c r="HB79" s="2">
        <f t="shared" si="246"/>
        <v>1.2474180783371556</v>
      </c>
      <c r="HC79" s="2">
        <f t="shared" si="246"/>
        <v>1.2270751185493556</v>
      </c>
      <c r="HD79" s="2">
        <f t="shared" si="246"/>
        <v>1.2067674184273562</v>
      </c>
      <c r="HE79" s="2">
        <f t="shared" si="246"/>
        <v>1.1864946124995031</v>
      </c>
      <c r="HF79" s="2">
        <f t="shared" si="246"/>
        <v>1.1662563352941433</v>
      </c>
      <c r="HG79" s="2">
        <f t="shared" si="246"/>
        <v>1.1460522213396223</v>
      </c>
      <c r="HH79" s="2">
        <f t="shared" si="246"/>
        <v>1.1258819051642865</v>
      </c>
      <c r="HI79" s="2">
        <f t="shared" si="246"/>
        <v>1.1057450212964828</v>
      </c>
      <c r="HJ79" s="2">
        <f t="shared" si="246"/>
        <v>1.085641204264556</v>
      </c>
      <c r="HK79" s="2">
        <f t="shared" si="246"/>
        <v>1.0655700885968531</v>
      </c>
      <c r="HL79" s="2">
        <f t="shared" si="246"/>
        <v>1.04553130882172</v>
      </c>
      <c r="HM79" s="2">
        <f t="shared" si="246"/>
        <v>1.025524499467503</v>
      </c>
      <c r="HN79" s="2">
        <f t="shared" si="246"/>
        <v>1.0055492950625486</v>
      </c>
      <c r="HO79" s="2">
        <f t="shared" si="246"/>
        <v>0.98560533013520268</v>
      </c>
      <c r="HP79" s="2">
        <f t="shared" si="246"/>
        <v>0.96569223921381242</v>
      </c>
      <c r="HQ79" s="2">
        <f t="shared" si="246"/>
        <v>0.94580965682672236</v>
      </c>
      <c r="HR79" s="2">
        <f t="shared" si="246"/>
        <v>0.92595721750228011</v>
      </c>
      <c r="HS79" s="2">
        <f t="shared" si="246"/>
        <v>0.90613455576883062</v>
      </c>
      <c r="HT79" s="2">
        <f t="shared" si="246"/>
        <v>0.8863413061547214</v>
      </c>
      <c r="HU79" s="2">
        <f t="shared" si="246"/>
        <v>0.86657710318829739</v>
      </c>
      <c r="HV79" s="2">
        <f t="shared" si="246"/>
        <v>0.846841581397906</v>
      </c>
      <c r="HW79" s="2">
        <f t="shared" si="246"/>
        <v>0.82713437531189238</v>
      </c>
      <c r="HX79" s="2">
        <f t="shared" si="246"/>
        <v>0.80745511945860349</v>
      </c>
      <c r="HY79" s="2">
        <f t="shared" si="246"/>
        <v>0.78780344836638505</v>
      </c>
      <c r="HZ79" s="2">
        <f t="shared" si="246"/>
        <v>0.76817899656358346</v>
      </c>
      <c r="IA79" s="2">
        <f t="shared" si="246"/>
        <v>0.74858139857854511</v>
      </c>
      <c r="IB79" s="2">
        <f t="shared" ref="IB79:IS79" si="247">IB78*GhgT*(1+TCREup)-EaT</f>
        <v>0.72901028893961561</v>
      </c>
      <c r="IC79" s="2">
        <f t="shared" si="247"/>
        <v>0.70946530217514225</v>
      </c>
      <c r="ID79" s="2">
        <f t="shared" si="247"/>
        <v>0.68994607281346942</v>
      </c>
      <c r="IE79" s="2">
        <f t="shared" si="247"/>
        <v>0.67045223538294529</v>
      </c>
      <c r="IF79" s="2">
        <f t="shared" si="247"/>
        <v>0.65098342441191503</v>
      </c>
      <c r="IG79" s="2">
        <f t="shared" si="247"/>
        <v>0.63153927442872493</v>
      </c>
      <c r="IH79" s="2">
        <f t="shared" si="247"/>
        <v>0.61211941996172126</v>
      </c>
      <c r="II79" s="2">
        <f t="shared" si="247"/>
        <v>0.5927234955392503</v>
      </c>
      <c r="IJ79" s="2">
        <f t="shared" si="247"/>
        <v>0.57335113568965812</v>
      </c>
      <c r="IK79" s="2">
        <f t="shared" si="247"/>
        <v>0.55400197494129144</v>
      </c>
      <c r="IL79" s="2">
        <f t="shared" si="247"/>
        <v>0.5346756478224951</v>
      </c>
      <c r="IM79" s="2">
        <f t="shared" si="247"/>
        <v>0.51537178886161694</v>
      </c>
      <c r="IN79" s="2">
        <f t="shared" si="247"/>
        <v>0.49609003258700174</v>
      </c>
      <c r="IO79" s="2">
        <f t="shared" si="247"/>
        <v>0.47683001352699722</v>
      </c>
      <c r="IP79" s="2">
        <f t="shared" si="247"/>
        <v>0.45759136620994828</v>
      </c>
      <c r="IQ79" s="2">
        <f t="shared" si="247"/>
        <v>0.43837372516420142</v>
      </c>
      <c r="IR79" s="2">
        <f t="shared" si="247"/>
        <v>0.41917672491810332</v>
      </c>
      <c r="IS79" s="2">
        <f t="shared" si="247"/>
        <v>0.39999999999999974</v>
      </c>
    </row>
    <row r="80" spans="1:253" s="2" customFormat="1" ht="16.7" customHeight="1">
      <c r="A80" s="7"/>
      <c r="B80" s="10" t="s">
        <v>57</v>
      </c>
      <c r="FZ80" s="2">
        <f>UCC*FZ78*GhgT-EaT</f>
        <v>1.7987527974818067</v>
      </c>
      <c r="GA80" s="2">
        <f t="shared" ref="GA80:GU80" si="248">UCC*GA78*GhgT*(1+TCREup*(GA$1-$FZ$1)/21)-EaT</f>
        <v>1.8146135874145826</v>
      </c>
      <c r="GB80" s="2">
        <f t="shared" si="248"/>
        <v>1.8292066818542918</v>
      </c>
      <c r="GC80" s="2">
        <f t="shared" si="248"/>
        <v>1.8424766255942551</v>
      </c>
      <c r="GD80" s="2">
        <f t="shared" si="248"/>
        <v>1.8543683508661815</v>
      </c>
      <c r="GE80" s="2">
        <f t="shared" si="248"/>
        <v>1.8648272378199828</v>
      </c>
      <c r="GF80" s="2">
        <f t="shared" si="248"/>
        <v>1.8737991759909671</v>
      </c>
      <c r="GG80" s="2">
        <f t="shared" si="248"/>
        <v>1.8812306267544108</v>
      </c>
      <c r="GH80" s="2">
        <f t="shared" si="248"/>
        <v>1.8870686867675064</v>
      </c>
      <c r="GI80" s="2">
        <f t="shared" si="248"/>
        <v>1.891261152398694</v>
      </c>
      <c r="GJ80" s="2">
        <f t="shared" si="248"/>
        <v>1.8937565851443732</v>
      </c>
      <c r="GK80" s="2">
        <f t="shared" si="248"/>
        <v>1.8945043780329827</v>
      </c>
      <c r="GL80" s="2">
        <f t="shared" si="248"/>
        <v>1.8934548230164729</v>
      </c>
      <c r="GM80" s="2">
        <f t="shared" si="248"/>
        <v>1.8905591793491481</v>
      </c>
      <c r="GN80" s="2">
        <f t="shared" si="248"/>
        <v>1.8857697429538913</v>
      </c>
      <c r="GO80" s="2">
        <f t="shared" si="248"/>
        <v>1.8790399167757665</v>
      </c>
      <c r="GP80" s="2">
        <f t="shared" si="248"/>
        <v>1.8703242821229991</v>
      </c>
      <c r="GQ80" s="2">
        <f t="shared" si="248"/>
        <v>1.8595786709953412</v>
      </c>
      <c r="GR80" s="2">
        <f t="shared" si="248"/>
        <v>1.8467602393998057</v>
      </c>
      <c r="GS80" s="2">
        <f t="shared" si="248"/>
        <v>1.8318275416537868</v>
      </c>
      <c r="GT80" s="2">
        <f t="shared" si="248"/>
        <v>1.8147406056755579</v>
      </c>
      <c r="GU80" s="2">
        <f t="shared" si="248"/>
        <v>1.7964255394307187</v>
      </c>
      <c r="GV80" s="2">
        <f t="shared" ref="GV80:IA80" si="249">UCC*GV78*GhgT*(1+TCREup)-EaT</f>
        <v>1.7700387714212438</v>
      </c>
      <c r="GW80" s="2">
        <f t="shared" si="249"/>
        <v>1.7437004448397118</v>
      </c>
      <c r="GX80" s="2">
        <f t="shared" si="249"/>
        <v>1.7174100915496791</v>
      </c>
      <c r="GY80" s="2">
        <f t="shared" si="249"/>
        <v>1.6911672434147011</v>
      </c>
      <c r="GZ80" s="2">
        <f t="shared" si="249"/>
        <v>1.6649714322983331</v>
      </c>
      <c r="HA80" s="2">
        <f t="shared" si="249"/>
        <v>1.6388221900641322</v>
      </c>
      <c r="HB80" s="2">
        <f t="shared" si="249"/>
        <v>1.6127190485756522</v>
      </c>
      <c r="HC80" s="2">
        <f t="shared" si="249"/>
        <v>1.586661539696449</v>
      </c>
      <c r="HD80" s="2">
        <f t="shared" si="249"/>
        <v>1.5606491952900785</v>
      </c>
      <c r="HE80" s="2">
        <f t="shared" si="249"/>
        <v>1.5346815472200959</v>
      </c>
      <c r="HF80" s="2">
        <f t="shared" si="249"/>
        <v>1.5087581273500579</v>
      </c>
      <c r="HG80" s="2">
        <f t="shared" si="249"/>
        <v>1.4828784675435185</v>
      </c>
      <c r="HH80" s="2">
        <f t="shared" si="249"/>
        <v>1.4570420996640348</v>
      </c>
      <c r="HI80" s="2">
        <f t="shared" si="249"/>
        <v>1.4312485555751617</v>
      </c>
      <c r="HJ80" s="2">
        <f t="shared" si="249"/>
        <v>1.4054973671404547</v>
      </c>
      <c r="HK80" s="2">
        <f t="shared" si="249"/>
        <v>1.3797880662234687</v>
      </c>
      <c r="HL80" s="2">
        <f t="shared" si="249"/>
        <v>1.3541201846877606</v>
      </c>
      <c r="HM80" s="2">
        <f t="shared" si="249"/>
        <v>1.328493254396885</v>
      </c>
      <c r="HN80" s="2">
        <f t="shared" si="249"/>
        <v>1.3029068072143979</v>
      </c>
      <c r="HO80" s="2">
        <f t="shared" si="249"/>
        <v>1.2773603750038554</v>
      </c>
      <c r="HP80" s="2">
        <f t="shared" si="249"/>
        <v>1.2518534896288125</v>
      </c>
      <c r="HQ80" s="2">
        <f t="shared" si="249"/>
        <v>1.2263856829528248</v>
      </c>
      <c r="HR80" s="2">
        <f t="shared" si="249"/>
        <v>1.2009564868394482</v>
      </c>
      <c r="HS80" s="2">
        <f t="shared" si="249"/>
        <v>1.1755654331522372</v>
      </c>
      <c r="HT80" s="2">
        <f t="shared" si="249"/>
        <v>1.1502120537547489</v>
      </c>
      <c r="HU80" s="2">
        <f t="shared" si="249"/>
        <v>1.1248958805105376</v>
      </c>
      <c r="HV80" s="2">
        <f t="shared" si="249"/>
        <v>1.09961644528316</v>
      </c>
      <c r="HW80" s="2">
        <f t="shared" si="249"/>
        <v>1.0743732799361709</v>
      </c>
      <c r="HX80" s="2">
        <f t="shared" si="249"/>
        <v>1.0491659163331266</v>
      </c>
      <c r="HY80" s="2">
        <f t="shared" si="249"/>
        <v>1.0239938863375815</v>
      </c>
      <c r="HZ80" s="2">
        <f t="shared" si="249"/>
        <v>0.99885672181309182</v>
      </c>
      <c r="IA80" s="2">
        <f t="shared" si="249"/>
        <v>0.97375395462321379</v>
      </c>
      <c r="IB80" s="2">
        <f t="shared" ref="IB80:IS80" si="250">UCC*IB78*GhgT*(1+TCREup)-EaT</f>
        <v>0.9486851166315019</v>
      </c>
      <c r="IC80" s="2">
        <f t="shared" si="250"/>
        <v>0.9236497397015131</v>
      </c>
      <c r="ID80" s="2">
        <f t="shared" si="250"/>
        <v>0.89864735569680099</v>
      </c>
      <c r="IE80" s="2">
        <f t="shared" si="250"/>
        <v>0.8736774964809233</v>
      </c>
      <c r="IF80" s="2">
        <f t="shared" si="250"/>
        <v>0.84873969391743431</v>
      </c>
      <c r="IG80" s="2">
        <f t="shared" si="250"/>
        <v>0.82383347986988953</v>
      </c>
      <c r="IH80" s="2">
        <f t="shared" si="250"/>
        <v>0.79895838620184545</v>
      </c>
      <c r="II80" s="2">
        <f t="shared" si="250"/>
        <v>0.7741139447768568</v>
      </c>
      <c r="IJ80" s="2">
        <f t="shared" si="250"/>
        <v>0.74929968745847952</v>
      </c>
      <c r="IK80" s="2">
        <f t="shared" si="250"/>
        <v>0.72451514611026979</v>
      </c>
      <c r="IL80" s="2">
        <f t="shared" si="250"/>
        <v>0.69975985259578155</v>
      </c>
      <c r="IM80" s="2">
        <f t="shared" si="250"/>
        <v>0.67503333877857197</v>
      </c>
      <c r="IN80" s="2">
        <f t="shared" si="250"/>
        <v>0.65033513652219543</v>
      </c>
      <c r="IO80" s="2">
        <f t="shared" si="250"/>
        <v>0.62566477769020912</v>
      </c>
      <c r="IP80" s="2">
        <f t="shared" si="250"/>
        <v>0.60102179414616708</v>
      </c>
      <c r="IQ80" s="2">
        <f t="shared" si="250"/>
        <v>0.57640571775362537</v>
      </c>
      <c r="IR80" s="2">
        <f t="shared" si="250"/>
        <v>0.55181608037613983</v>
      </c>
      <c r="IS80" s="2">
        <f t="shared" si="250"/>
        <v>0.52725241387726585</v>
      </c>
    </row>
    <row r="81" spans="1:253" s="2" customFormat="1" ht="16.7" customHeight="1">
      <c r="A81" s="7"/>
      <c r="B81" s="8" t="s">
        <v>56</v>
      </c>
      <c r="FZ81" s="2">
        <f>LCC*FZ78*GhgT-EaT</f>
        <v>1.0756040359134782</v>
      </c>
      <c r="GA81" s="2">
        <f t="shared" ref="GA81:GU81" si="251">LCC*GA78*GhgT*(1+TCREup*(GA$1-$FZ$1)/21)-EaT</f>
        <v>1.085270850811908</v>
      </c>
      <c r="GB81" s="2">
        <f t="shared" si="251"/>
        <v>1.0941650322077834</v>
      </c>
      <c r="GC81" s="2">
        <f t="shared" si="251"/>
        <v>1.1022527813293905</v>
      </c>
      <c r="GD81" s="2">
        <f t="shared" si="251"/>
        <v>1.1095005355404934</v>
      </c>
      <c r="GE81" s="2">
        <f t="shared" si="251"/>
        <v>1.1158750052014954</v>
      </c>
      <c r="GF81" s="2">
        <f t="shared" si="251"/>
        <v>1.1213432111323891</v>
      </c>
      <c r="GG81" s="2">
        <f t="shared" si="251"/>
        <v>1.1258725226774942</v>
      </c>
      <c r="GH81" s="2">
        <f t="shared" si="251"/>
        <v>1.1294306963719767</v>
      </c>
      <c r="GI81" s="2">
        <f t="shared" si="251"/>
        <v>1.1319859152101617</v>
      </c>
      <c r="GJ81" s="2">
        <f t="shared" si="251"/>
        <v>1.1335068285156278</v>
      </c>
      <c r="GK81" s="2">
        <f t="shared" si="251"/>
        <v>1.1339625924130874</v>
      </c>
      <c r="GL81" s="2">
        <f t="shared" si="251"/>
        <v>1.1333229109020582</v>
      </c>
      <c r="GM81" s="2">
        <f t="shared" si="251"/>
        <v>1.1315580775323155</v>
      </c>
      <c r="GN81" s="2">
        <f t="shared" si="251"/>
        <v>1.1286390176811363</v>
      </c>
      <c r="GO81" s="2">
        <f t="shared" si="251"/>
        <v>1.1245373314323257</v>
      </c>
      <c r="GP81" s="2">
        <f t="shared" si="251"/>
        <v>1.1192253370570304</v>
      </c>
      <c r="GQ81" s="2">
        <f t="shared" si="251"/>
        <v>1.1126761150963433</v>
      </c>
      <c r="GR81" s="2">
        <f t="shared" si="251"/>
        <v>1.1048635530456874</v>
      </c>
      <c r="GS81" s="2">
        <f t="shared" si="251"/>
        <v>1.095762390640991</v>
      </c>
      <c r="GT81" s="2">
        <f t="shared" si="251"/>
        <v>1.085348265746648</v>
      </c>
      <c r="GU81" s="2">
        <f t="shared" si="251"/>
        <v>1.0741856215157022</v>
      </c>
      <c r="GV81" s="2">
        <f t="shared" ref="GV81:IA81" si="252">LCC*GV78*GhgT*(1+TCREup)-EaT</f>
        <v>1.0581034463405363</v>
      </c>
      <c r="GW81" s="2">
        <f t="shared" si="252"/>
        <v>1.0420507951877753</v>
      </c>
      <c r="GX81" s="2">
        <f t="shared" si="252"/>
        <v>1.0260273827381914</v>
      </c>
      <c r="GY81" s="2">
        <f t="shared" si="252"/>
        <v>1.0100329236725549</v>
      </c>
      <c r="GZ81" s="2">
        <f t="shared" si="252"/>
        <v>0.99406713267163649</v>
      </c>
      <c r="HA81" s="2">
        <f t="shared" si="252"/>
        <v>0.97812972441620849</v>
      </c>
      <c r="HB81" s="2">
        <f t="shared" si="252"/>
        <v>0.96222041358704102</v>
      </c>
      <c r="HC81" s="2">
        <f t="shared" si="252"/>
        <v>0.9463389148649044</v>
      </c>
      <c r="HD81" s="2">
        <f t="shared" si="252"/>
        <v>0.93048494293057027</v>
      </c>
      <c r="HE81" s="2">
        <f t="shared" si="252"/>
        <v>0.91465821246480949</v>
      </c>
      <c r="HF81" s="2">
        <f t="shared" si="252"/>
        <v>0.89885843814839328</v>
      </c>
      <c r="HG81" s="2">
        <f t="shared" si="252"/>
        <v>0.88308533466209238</v>
      </c>
      <c r="HH81" s="2">
        <f t="shared" si="252"/>
        <v>0.86733861668667778</v>
      </c>
      <c r="HI81" s="2">
        <f t="shared" si="252"/>
        <v>0.85161799890292089</v>
      </c>
      <c r="HJ81" s="2">
        <f t="shared" si="252"/>
        <v>0.83592319599159204</v>
      </c>
      <c r="HK81" s="2">
        <f t="shared" si="252"/>
        <v>0.8202539226334622</v>
      </c>
      <c r="HL81" s="2">
        <f t="shared" si="252"/>
        <v>0.80460989350930245</v>
      </c>
      <c r="HM81" s="2">
        <f t="shared" si="252"/>
        <v>0.78899082329988401</v>
      </c>
      <c r="HN81" s="2">
        <f t="shared" si="252"/>
        <v>0.77339642668597763</v>
      </c>
      <c r="HO81" s="2">
        <f t="shared" si="252"/>
        <v>0.75782641834835451</v>
      </c>
      <c r="HP81" s="2">
        <f t="shared" si="252"/>
        <v>0.74228051296778574</v>
      </c>
      <c r="HQ81" s="2">
        <f t="shared" si="252"/>
        <v>0.72675842522504175</v>
      </c>
      <c r="HR81" s="2">
        <f t="shared" si="252"/>
        <v>0.71125986980089417</v>
      </c>
      <c r="HS81" s="2">
        <f t="shared" si="252"/>
        <v>0.69578456137611322</v>
      </c>
      <c r="HT81" s="2">
        <f t="shared" si="252"/>
        <v>0.68033221463147053</v>
      </c>
      <c r="HU81" s="2">
        <f t="shared" si="252"/>
        <v>0.66490254424773643</v>
      </c>
      <c r="HV81" s="2">
        <f t="shared" si="252"/>
        <v>0.64949526490568277</v>
      </c>
      <c r="HW81" s="2">
        <f t="shared" si="252"/>
        <v>0.63411009128607965</v>
      </c>
      <c r="HX81" s="2">
        <f t="shared" si="252"/>
        <v>0.61874673806969882</v>
      </c>
      <c r="HY81" s="2">
        <f t="shared" si="252"/>
        <v>0.60340491993731038</v>
      </c>
      <c r="HZ81" s="2">
        <f t="shared" si="252"/>
        <v>0.58808435156968586</v>
      </c>
      <c r="IA81" s="2">
        <f t="shared" si="252"/>
        <v>0.57278474764759657</v>
      </c>
      <c r="IB81" s="2">
        <f t="shared" ref="IB81:IS81" si="253">LCC*IB78*GhgT*(1+TCREup)-EaT</f>
        <v>0.55750582285181249</v>
      </c>
      <c r="IC81" s="2">
        <f t="shared" si="253"/>
        <v>0.54224729186310583</v>
      </c>
      <c r="ID81" s="2">
        <f t="shared" si="253"/>
        <v>0.52700886936224611</v>
      </c>
      <c r="IE81" s="2">
        <f t="shared" si="253"/>
        <v>0.51179027003000555</v>
      </c>
      <c r="IF81" s="2">
        <f t="shared" si="253"/>
        <v>0.49659120854715472</v>
      </c>
      <c r="IG81" s="2">
        <f t="shared" si="253"/>
        <v>0.48141139959446438</v>
      </c>
      <c r="IH81" s="2">
        <f t="shared" si="253"/>
        <v>0.46625055785270569</v>
      </c>
      <c r="II81" s="2">
        <f t="shared" si="253"/>
        <v>0.45110839800264951</v>
      </c>
      <c r="IJ81" s="2">
        <f t="shared" si="253"/>
        <v>0.43598463472506704</v>
      </c>
      <c r="IK81" s="2">
        <f t="shared" si="253"/>
        <v>0.42087898270072926</v>
      </c>
      <c r="IL81" s="2">
        <f t="shared" si="253"/>
        <v>0.40579115661040654</v>
      </c>
      <c r="IM81" s="2">
        <f t="shared" si="253"/>
        <v>0.39072087113487058</v>
      </c>
      <c r="IN81" s="2">
        <f t="shared" si="253"/>
        <v>0.3756678409548917</v>
      </c>
      <c r="IO81" s="2">
        <f t="shared" si="253"/>
        <v>0.36063178075124186</v>
      </c>
      <c r="IP81" s="2">
        <f t="shared" si="253"/>
        <v>0.34561240520469111</v>
      </c>
      <c r="IQ81" s="2">
        <f t="shared" si="253"/>
        <v>0.33060942899601053</v>
      </c>
      <c r="IR81" s="2">
        <f t="shared" si="253"/>
        <v>0.31562256680597162</v>
      </c>
      <c r="IS81" s="2">
        <f t="shared" si="253"/>
        <v>0.30065153331534483</v>
      </c>
    </row>
    <row r="82" spans="1:253" s="2" customFormat="1" ht="16.7" customHeight="1">
      <c r="A82" s="4" t="s">
        <v>61</v>
      </c>
      <c r="B82" s="14" t="s">
        <v>138</v>
      </c>
    </row>
    <row r="83" spans="1:253" s="2" customFormat="1" ht="16.7" customHeight="1">
      <c r="A83" s="7"/>
      <c r="B83" s="8" t="s">
        <v>103</v>
      </c>
      <c r="C83" s="5">
        <f t="shared" ref="C83:AH83" si="254">C$22</f>
        <v>7.7910000000000004</v>
      </c>
      <c r="D83" s="5">
        <f t="shared" si="254"/>
        <v>7.8124000000000002</v>
      </c>
      <c r="E83" s="5">
        <f t="shared" si="254"/>
        <v>7.8338000000000001</v>
      </c>
      <c r="F83" s="5">
        <f t="shared" si="254"/>
        <v>7.8552</v>
      </c>
      <c r="G83" s="5">
        <f t="shared" si="254"/>
        <v>7.8765999999999998</v>
      </c>
      <c r="H83" s="5">
        <f t="shared" si="254"/>
        <v>7.8980000000000006</v>
      </c>
      <c r="I83" s="5">
        <f t="shared" si="254"/>
        <v>7.9194000000000004</v>
      </c>
      <c r="J83" s="5">
        <f t="shared" si="254"/>
        <v>7.9408000000000003</v>
      </c>
      <c r="K83" s="5">
        <f t="shared" si="254"/>
        <v>7.9622000000000002</v>
      </c>
      <c r="L83" s="5">
        <f t="shared" si="254"/>
        <v>7.9836</v>
      </c>
      <c r="M83" s="5">
        <f t="shared" si="254"/>
        <v>8.004999999999999</v>
      </c>
      <c r="N83" s="5">
        <f t="shared" si="254"/>
        <v>8.0637000000000008</v>
      </c>
      <c r="O83" s="5">
        <f t="shared" si="254"/>
        <v>8.1224000000000007</v>
      </c>
      <c r="P83" s="5">
        <f t="shared" si="254"/>
        <v>8.1810999999999989</v>
      </c>
      <c r="Q83" s="5">
        <f t="shared" si="254"/>
        <v>8.2398000000000007</v>
      </c>
      <c r="R83" s="5">
        <f t="shared" si="254"/>
        <v>8.2985000000000007</v>
      </c>
      <c r="S83" s="5">
        <f t="shared" si="254"/>
        <v>8.3572000000000006</v>
      </c>
      <c r="T83" s="5">
        <f t="shared" si="254"/>
        <v>8.4159000000000006</v>
      </c>
      <c r="U83" s="5">
        <f t="shared" si="254"/>
        <v>8.4745999999999988</v>
      </c>
      <c r="V83" s="5">
        <f t="shared" si="254"/>
        <v>8.5333000000000006</v>
      </c>
      <c r="W83" s="5">
        <f t="shared" si="254"/>
        <v>8.5920000000000005</v>
      </c>
      <c r="X83" s="5">
        <f t="shared" si="254"/>
        <v>8.6846999999999994</v>
      </c>
      <c r="Y83" s="5">
        <f t="shared" si="254"/>
        <v>8.7774000000000001</v>
      </c>
      <c r="Z83" s="5">
        <f t="shared" si="254"/>
        <v>8.8701000000000008</v>
      </c>
      <c r="AA83" s="5">
        <f t="shared" si="254"/>
        <v>8.9627999999999997</v>
      </c>
      <c r="AB83" s="5">
        <f t="shared" si="254"/>
        <v>9.0555000000000003</v>
      </c>
      <c r="AC83" s="5">
        <f t="shared" si="254"/>
        <v>9.1481999999999992</v>
      </c>
      <c r="AD83" s="5">
        <f t="shared" si="254"/>
        <v>9.2408999999999999</v>
      </c>
      <c r="AE83" s="5">
        <f t="shared" si="254"/>
        <v>9.3335999999999988</v>
      </c>
      <c r="AF83" s="5">
        <f t="shared" si="254"/>
        <v>9.4262999999999995</v>
      </c>
      <c r="AG83" s="5">
        <f t="shared" si="254"/>
        <v>9.5190000000000001</v>
      </c>
      <c r="AH83" s="5">
        <f t="shared" si="254"/>
        <v>9.6316000000000006</v>
      </c>
      <c r="AI83" s="5">
        <f t="shared" ref="AI83:BN83" si="255">AI$22</f>
        <v>9.7442000000000011</v>
      </c>
      <c r="AJ83" s="5">
        <f t="shared" si="255"/>
        <v>9.8567999999999998</v>
      </c>
      <c r="AK83" s="5">
        <f t="shared" si="255"/>
        <v>9.9694000000000003</v>
      </c>
      <c r="AL83" s="5">
        <f t="shared" si="255"/>
        <v>10.082000000000001</v>
      </c>
      <c r="AM83" s="5">
        <f t="shared" si="255"/>
        <v>10.194599999999999</v>
      </c>
      <c r="AN83" s="5">
        <f t="shared" si="255"/>
        <v>10.3072</v>
      </c>
      <c r="AO83" s="5">
        <f t="shared" si="255"/>
        <v>10.4198</v>
      </c>
      <c r="AP83" s="5">
        <f t="shared" si="255"/>
        <v>10.532399999999999</v>
      </c>
      <c r="AQ83" s="5">
        <f t="shared" si="255"/>
        <v>10.645</v>
      </c>
      <c r="AR83" s="5">
        <f t="shared" si="255"/>
        <v>10.788899999999998</v>
      </c>
      <c r="AS83" s="5">
        <f t="shared" si="255"/>
        <v>10.932799999999999</v>
      </c>
      <c r="AT83" s="5">
        <f t="shared" si="255"/>
        <v>11.076699999999999</v>
      </c>
      <c r="AU83" s="5">
        <f t="shared" si="255"/>
        <v>11.220599999999999</v>
      </c>
      <c r="AV83" s="5">
        <f t="shared" si="255"/>
        <v>11.364499999999998</v>
      </c>
      <c r="AW83" s="5">
        <f t="shared" si="255"/>
        <v>11.508399999999998</v>
      </c>
      <c r="AX83" s="5">
        <f t="shared" si="255"/>
        <v>11.652299999999999</v>
      </c>
      <c r="AY83" s="5">
        <f t="shared" si="255"/>
        <v>11.796199999999997</v>
      </c>
      <c r="AZ83" s="5">
        <f t="shared" si="255"/>
        <v>11.940099999999996</v>
      </c>
      <c r="BA83" s="5">
        <f t="shared" si="255"/>
        <v>12.083999999999998</v>
      </c>
      <c r="BB83" s="5">
        <f t="shared" si="255"/>
        <v>12.433999999999999</v>
      </c>
      <c r="BC83" s="5">
        <f t="shared" si="255"/>
        <v>12.783999999999999</v>
      </c>
      <c r="BD83" s="5">
        <f t="shared" si="255"/>
        <v>13.133999999999999</v>
      </c>
      <c r="BE83" s="5">
        <f t="shared" si="255"/>
        <v>13.483999999999998</v>
      </c>
      <c r="BF83" s="5">
        <f t="shared" si="255"/>
        <v>13.833999999999998</v>
      </c>
      <c r="BG83" s="5">
        <f t="shared" si="255"/>
        <v>14.183999999999999</v>
      </c>
      <c r="BH83" s="5">
        <f t="shared" si="255"/>
        <v>14.533999999999999</v>
      </c>
      <c r="BI83" s="5">
        <f t="shared" si="255"/>
        <v>14.883999999999997</v>
      </c>
      <c r="BJ83" s="5">
        <f t="shared" si="255"/>
        <v>15.233999999999998</v>
      </c>
      <c r="BK83" s="5">
        <f t="shared" si="255"/>
        <v>15.584000000000001</v>
      </c>
      <c r="BL83" s="5">
        <f t="shared" si="255"/>
        <v>15.815499999999998</v>
      </c>
      <c r="BM83" s="5">
        <f t="shared" si="255"/>
        <v>16.047000000000001</v>
      </c>
      <c r="BN83" s="5">
        <f t="shared" si="255"/>
        <v>16.278499999999998</v>
      </c>
      <c r="BO83" s="5">
        <f t="shared" ref="BO83:CT83" si="256">BO$22</f>
        <v>16.510000000000002</v>
      </c>
      <c r="BP83" s="5">
        <f t="shared" si="256"/>
        <v>16.741499999999998</v>
      </c>
      <c r="BQ83" s="5">
        <f t="shared" si="256"/>
        <v>16.972999999999999</v>
      </c>
      <c r="BR83" s="5">
        <f t="shared" si="256"/>
        <v>17.204499999999996</v>
      </c>
      <c r="BS83" s="5">
        <f t="shared" si="256"/>
        <v>17.436</v>
      </c>
      <c r="BT83" s="5">
        <f t="shared" si="256"/>
        <v>17.667499999999997</v>
      </c>
      <c r="BU83" s="5">
        <f t="shared" si="256"/>
        <v>17.899000000000001</v>
      </c>
      <c r="BV83" s="5">
        <f t="shared" si="256"/>
        <v>18.079699999999999</v>
      </c>
      <c r="BW83" s="5">
        <f t="shared" si="256"/>
        <v>18.260399999999997</v>
      </c>
      <c r="BX83" s="5">
        <f t="shared" si="256"/>
        <v>18.441100000000002</v>
      </c>
      <c r="BY83" s="5">
        <f t="shared" si="256"/>
        <v>18.6218</v>
      </c>
      <c r="BZ83" s="5">
        <f t="shared" si="256"/>
        <v>18.802499999999998</v>
      </c>
      <c r="CA83" s="5">
        <f t="shared" si="256"/>
        <v>18.983199999999993</v>
      </c>
      <c r="CB83" s="5">
        <f t="shared" si="256"/>
        <v>19.163899999999995</v>
      </c>
      <c r="CC83" s="5">
        <f t="shared" si="256"/>
        <v>19.344599999999996</v>
      </c>
      <c r="CD83" s="5">
        <f t="shared" si="256"/>
        <v>19.525299999999994</v>
      </c>
      <c r="CE83" s="5">
        <f t="shared" si="256"/>
        <v>19.706000000000003</v>
      </c>
      <c r="CF83" s="5">
        <f t="shared" si="256"/>
        <v>19.969000000000001</v>
      </c>
      <c r="CG83" s="5">
        <f t="shared" si="256"/>
        <v>20.261222222222223</v>
      </c>
      <c r="CH83" s="5">
        <f t="shared" si="256"/>
        <v>20.553444444444445</v>
      </c>
      <c r="CI83" s="5">
        <f t="shared" si="256"/>
        <v>20.845666666666666</v>
      </c>
      <c r="CJ83" s="5">
        <f t="shared" si="256"/>
        <v>21.137888888888892</v>
      </c>
      <c r="CK83" s="5">
        <f t="shared" si="256"/>
        <v>21.43011111111111</v>
      </c>
      <c r="CL83" s="5">
        <f t="shared" si="256"/>
        <v>21.722333333333331</v>
      </c>
      <c r="CM83" s="5">
        <f t="shared" si="256"/>
        <v>22.014555555555553</v>
      </c>
      <c r="CN83" s="5">
        <f t="shared" si="256"/>
        <v>22.306777777777778</v>
      </c>
      <c r="CO83" s="5">
        <f t="shared" si="256"/>
        <v>22.335999999999999</v>
      </c>
      <c r="CP83" s="5">
        <f t="shared" si="256"/>
        <v>22.866299999999999</v>
      </c>
      <c r="CQ83" s="5">
        <f t="shared" si="256"/>
        <v>23.396600000000003</v>
      </c>
      <c r="CR83" s="5">
        <f t="shared" si="256"/>
        <v>23.926900000000003</v>
      </c>
      <c r="CS83" s="5">
        <f t="shared" si="256"/>
        <v>24.457199999999997</v>
      </c>
      <c r="CT83" s="5">
        <f t="shared" si="256"/>
        <v>24.987499999999997</v>
      </c>
      <c r="CU83" s="5">
        <f t="shared" ref="CU83:DZ83" si="257">CU$22</f>
        <v>25.517799999999998</v>
      </c>
      <c r="CV83" s="5">
        <f t="shared" si="257"/>
        <v>26.048099999999994</v>
      </c>
      <c r="CW83" s="5">
        <f t="shared" si="257"/>
        <v>26.578399999999995</v>
      </c>
      <c r="CX83" s="5">
        <f t="shared" si="257"/>
        <v>27.108699999999992</v>
      </c>
      <c r="CY83" s="5">
        <f t="shared" si="257"/>
        <v>27.638999999999999</v>
      </c>
      <c r="CZ83" s="5">
        <f t="shared" si="257"/>
        <v>28.865099999999998</v>
      </c>
      <c r="DA83" s="5">
        <f t="shared" si="257"/>
        <v>30.091200000000001</v>
      </c>
      <c r="DB83" s="5">
        <f t="shared" si="257"/>
        <v>31.317299999999999</v>
      </c>
      <c r="DC83" s="5">
        <f t="shared" si="257"/>
        <v>32.543399999999991</v>
      </c>
      <c r="DD83" s="5">
        <f t="shared" si="257"/>
        <v>33.769499999999994</v>
      </c>
      <c r="DE83" s="5">
        <f t="shared" si="257"/>
        <v>34.995599999999996</v>
      </c>
      <c r="DF83" s="5">
        <f t="shared" si="257"/>
        <v>36.221699999999991</v>
      </c>
      <c r="DG83" s="5">
        <f t="shared" si="257"/>
        <v>37.447799999999994</v>
      </c>
      <c r="DH83" s="5">
        <f t="shared" si="257"/>
        <v>38.673899999999996</v>
      </c>
      <c r="DI83" s="5">
        <f t="shared" si="257"/>
        <v>39.9</v>
      </c>
      <c r="DJ83" s="5">
        <f t="shared" si="257"/>
        <v>41.853012832200008</v>
      </c>
      <c r="DK83" s="5">
        <f t="shared" si="257"/>
        <v>43.806025664400003</v>
      </c>
      <c r="DL83" s="5">
        <f t="shared" si="257"/>
        <v>45.759038496600006</v>
      </c>
      <c r="DM83" s="5">
        <f t="shared" si="257"/>
        <v>47.712051328800001</v>
      </c>
      <c r="DN83" s="5">
        <f t="shared" si="257"/>
        <v>49.665064161000004</v>
      </c>
      <c r="DO83" s="5">
        <f t="shared" si="257"/>
        <v>51.882852843999999</v>
      </c>
      <c r="DP83" s="5">
        <f t="shared" si="257"/>
        <v>53.532786715999997</v>
      </c>
      <c r="DQ83" s="5">
        <f t="shared" si="257"/>
        <v>56.229329500000006</v>
      </c>
      <c r="DR83" s="5">
        <f t="shared" si="257"/>
        <v>59.523331980999998</v>
      </c>
      <c r="DS83" s="5">
        <f t="shared" si="257"/>
        <v>62.832027493999995</v>
      </c>
      <c r="DT83" s="5">
        <f t="shared" si="257"/>
        <v>64.910047145999997</v>
      </c>
      <c r="DU83" s="5">
        <f t="shared" si="257"/>
        <v>67.929138109999997</v>
      </c>
      <c r="DV83" s="5">
        <f t="shared" si="257"/>
        <v>71.405785557000002</v>
      </c>
      <c r="DW83" s="5">
        <f t="shared" si="257"/>
        <v>71.258273716000005</v>
      </c>
      <c r="DX83" s="5">
        <f t="shared" si="257"/>
        <v>71.429206391999998</v>
      </c>
      <c r="DY83" s="5">
        <f t="shared" si="257"/>
        <v>74.901628188999993</v>
      </c>
      <c r="DZ83" s="5">
        <f t="shared" si="257"/>
        <v>77.065302535000001</v>
      </c>
      <c r="EA83" s="5">
        <f t="shared" ref="EA83:FF83" si="258">EA$22</f>
        <v>79.374595773999999</v>
      </c>
      <c r="EB83" s="5">
        <f t="shared" si="258"/>
        <v>81.641896214000013</v>
      </c>
      <c r="EC83" s="5">
        <f t="shared" si="258"/>
        <v>80.708862119999992</v>
      </c>
      <c r="ED83" s="5">
        <f t="shared" si="258"/>
        <v>79.985325923000005</v>
      </c>
      <c r="EE83" s="5">
        <f t="shared" si="258"/>
        <v>79.386318243999995</v>
      </c>
      <c r="EF83" s="5">
        <f t="shared" si="258"/>
        <v>80.224573239999984</v>
      </c>
      <c r="EG83" s="5">
        <f t="shared" si="258"/>
        <v>83.023289423000008</v>
      </c>
      <c r="EH83" s="5">
        <f t="shared" si="258"/>
        <v>84.554677089999984</v>
      </c>
      <c r="EI83" s="5">
        <f t="shared" si="258"/>
        <v>86.140047989999999</v>
      </c>
      <c r="EJ83" s="5">
        <f t="shared" si="258"/>
        <v>88.873756119999996</v>
      </c>
      <c r="EK83" s="5">
        <f t="shared" si="258"/>
        <v>91.669394195999999</v>
      </c>
      <c r="EL83" s="5">
        <f t="shared" si="258"/>
        <v>93.419753240000006</v>
      </c>
      <c r="EM83" s="5">
        <f t="shared" si="258"/>
        <v>94.222924109999994</v>
      </c>
      <c r="EN83" s="5">
        <f t="shared" si="258"/>
        <v>94.682513819999997</v>
      </c>
      <c r="EO83" s="5">
        <f t="shared" si="258"/>
        <v>95.308338634999984</v>
      </c>
      <c r="EP83" s="5">
        <f t="shared" si="258"/>
        <v>95.605335049999994</v>
      </c>
      <c r="EQ83" s="5">
        <f t="shared" si="258"/>
        <v>96.804304775999995</v>
      </c>
      <c r="ER83" s="5">
        <f t="shared" si="258"/>
        <v>98.428205399999996</v>
      </c>
      <c r="ES83" s="5">
        <f t="shared" si="258"/>
        <v>101.12904951499999</v>
      </c>
      <c r="ET83" s="5">
        <f t="shared" si="258"/>
        <v>102.19577765</v>
      </c>
      <c r="EU83" s="5">
        <f t="shared" si="258"/>
        <v>102.74034396</v>
      </c>
      <c r="EV83" s="5">
        <f t="shared" si="258"/>
        <v>104.38038535999999</v>
      </c>
      <c r="EW83" s="5">
        <f t="shared" si="258"/>
        <v>107.05168279</v>
      </c>
      <c r="EX83" s="5">
        <f t="shared" si="258"/>
        <v>108.17913397000001</v>
      </c>
      <c r="EY83" s="5">
        <f t="shared" si="258"/>
        <v>110.26592544</v>
      </c>
      <c r="EZ83" s="5">
        <f t="shared" si="258"/>
        <v>114.31704098</v>
      </c>
      <c r="FA83" s="5">
        <f t="shared" si="258"/>
        <v>119.1523291</v>
      </c>
      <c r="FB83" s="5">
        <f t="shared" si="258"/>
        <v>122.90580627</v>
      </c>
      <c r="FC83" s="5">
        <f t="shared" si="258"/>
        <v>125.99092693999999</v>
      </c>
      <c r="FD83" s="5">
        <f t="shared" si="258"/>
        <v>129.87493570000001</v>
      </c>
      <c r="FE83" s="5">
        <f t="shared" si="258"/>
        <v>130.80644373999999</v>
      </c>
      <c r="FF83" s="5">
        <f t="shared" si="258"/>
        <v>128.52008315</v>
      </c>
      <c r="FG83" s="5">
        <f t="shared" ref="FG83:FZ83" si="259">FG$22</f>
        <v>133.99950324</v>
      </c>
      <c r="FH83" s="5">
        <f t="shared" si="259"/>
        <v>136.97200480000001</v>
      </c>
      <c r="FI83" s="5">
        <f t="shared" si="259"/>
        <v>138.62706359999999</v>
      </c>
      <c r="FJ83" s="5">
        <f t="shared" si="259"/>
        <v>140.23515829999999</v>
      </c>
      <c r="FK83" s="5">
        <f t="shared" si="259"/>
        <v>140.95344524000001</v>
      </c>
      <c r="FL83" s="5">
        <f t="shared" si="259"/>
        <v>141.42134725</v>
      </c>
      <c r="FM83" s="5">
        <f t="shared" si="259"/>
        <v>142.07955190000001</v>
      </c>
      <c r="FN83" s="5">
        <f t="shared" si="259"/>
        <v>144.76065475999999</v>
      </c>
      <c r="FO83" s="5">
        <f t="shared" si="259"/>
        <v>147.846564</v>
      </c>
      <c r="FP83" s="5">
        <f t="shared" si="259"/>
        <v>148.53117080000001</v>
      </c>
      <c r="FQ83" s="5">
        <f t="shared" si="259"/>
        <v>141.93773060000001</v>
      </c>
      <c r="FR83" s="5">
        <f t="shared" si="259"/>
        <v>148.61161270000002</v>
      </c>
      <c r="FS83" s="5">
        <f t="shared" si="259"/>
        <v>150.4870612</v>
      </c>
      <c r="FT83" s="5">
        <f t="shared" si="259"/>
        <v>152.65929460000001</v>
      </c>
      <c r="FU83" s="5">
        <f t="shared" si="259"/>
        <v>154.03299999999999</v>
      </c>
      <c r="FV83" s="5">
        <f t="shared" si="259"/>
        <v>155.75749999999996</v>
      </c>
      <c r="FW83" s="5">
        <f t="shared" si="259"/>
        <v>157.482</v>
      </c>
      <c r="FX83" s="5">
        <f t="shared" si="259"/>
        <v>159.20649999999998</v>
      </c>
      <c r="FY83" s="5">
        <f t="shared" si="259"/>
        <v>160.93100000000001</v>
      </c>
      <c r="FZ83" s="15">
        <f t="shared" si="259"/>
        <v>162.65549999999999</v>
      </c>
      <c r="GA83" s="5">
        <f t="shared" ref="GA83:HF83" si="260">GA$22-GA84</f>
        <v>160.37073170731705</v>
      </c>
      <c r="GB83" s="5">
        <f t="shared" si="260"/>
        <v>158.00184146341462</v>
      </c>
      <c r="GC83" s="5">
        <f t="shared" si="260"/>
        <v>155.54882926829265</v>
      </c>
      <c r="GD83" s="5">
        <f t="shared" si="260"/>
        <v>153.01169512195119</v>
      </c>
      <c r="GE83" s="5">
        <f t="shared" si="260"/>
        <v>150.39043902439025</v>
      </c>
      <c r="GF83" s="5">
        <f t="shared" si="260"/>
        <v>147.68506097560973</v>
      </c>
      <c r="GG83" s="5">
        <f t="shared" si="260"/>
        <v>144.89556097560975</v>
      </c>
      <c r="GH83" s="5">
        <f t="shared" si="260"/>
        <v>142.02193902439024</v>
      </c>
      <c r="GI83" s="5">
        <f t="shared" si="260"/>
        <v>139.06419512195117</v>
      </c>
      <c r="GJ83" s="5">
        <f t="shared" si="260"/>
        <v>136.02232926829268</v>
      </c>
      <c r="GK83" s="5">
        <f t="shared" si="260"/>
        <v>132.89634146341461</v>
      </c>
      <c r="GL83" s="5">
        <f t="shared" si="260"/>
        <v>129.68623170731706</v>
      </c>
      <c r="GM83" s="5">
        <f t="shared" si="260"/>
        <v>126.39199999999998</v>
      </c>
      <c r="GN83" s="5">
        <f t="shared" si="260"/>
        <v>123.01364634146339</v>
      </c>
      <c r="GO83" s="5">
        <f t="shared" si="260"/>
        <v>119.55117073170732</v>
      </c>
      <c r="GP83" s="5">
        <f t="shared" si="260"/>
        <v>116.00457317073169</v>
      </c>
      <c r="GQ83" s="5">
        <f t="shared" si="260"/>
        <v>112.37385365853659</v>
      </c>
      <c r="GR83" s="5">
        <f t="shared" si="260"/>
        <v>108.65901219512195</v>
      </c>
      <c r="GS83" s="5">
        <f t="shared" si="260"/>
        <v>104.86004878048779</v>
      </c>
      <c r="GT83" s="5">
        <f t="shared" si="260"/>
        <v>100.97696341463414</v>
      </c>
      <c r="GU83" s="5">
        <f t="shared" si="260"/>
        <v>97.009756097560967</v>
      </c>
      <c r="GV83" s="5">
        <f t="shared" si="260"/>
        <v>92.958426829268291</v>
      </c>
      <c r="GW83" s="5">
        <f t="shared" si="260"/>
        <v>88.822975609756099</v>
      </c>
      <c r="GX83" s="5">
        <f t="shared" si="260"/>
        <v>84.603402439024379</v>
      </c>
      <c r="GY83" s="5">
        <f t="shared" si="260"/>
        <v>80.299707317073171</v>
      </c>
      <c r="GZ83" s="5">
        <f t="shared" si="260"/>
        <v>75.911890243902434</v>
      </c>
      <c r="HA83" s="5">
        <f t="shared" si="260"/>
        <v>71.439951219512182</v>
      </c>
      <c r="HB83" s="5">
        <f t="shared" si="260"/>
        <v>66.883890243902414</v>
      </c>
      <c r="HC83" s="5">
        <f t="shared" si="260"/>
        <v>62.243707317073159</v>
      </c>
      <c r="HD83" s="5">
        <f t="shared" si="260"/>
        <v>57.51940243902439</v>
      </c>
      <c r="HE83" s="5">
        <f t="shared" si="260"/>
        <v>52.710975609756076</v>
      </c>
      <c r="HF83" s="5">
        <f t="shared" si="260"/>
        <v>47.818426829268276</v>
      </c>
      <c r="HG83" s="5">
        <f t="shared" ref="HG83:IL83" si="261">HG$22-HG84</f>
        <v>42.84175609756096</v>
      </c>
      <c r="HH83" s="5">
        <f t="shared" si="261"/>
        <v>37.78096341463413</v>
      </c>
      <c r="HI83" s="5">
        <f t="shared" si="261"/>
        <v>32.636048780487812</v>
      </c>
      <c r="HJ83" s="5">
        <f t="shared" si="261"/>
        <v>27.407012195121951</v>
      </c>
      <c r="HK83" s="5">
        <f t="shared" si="261"/>
        <v>22.093853658536574</v>
      </c>
      <c r="HL83" s="5">
        <f t="shared" si="261"/>
        <v>16.69657317073171</v>
      </c>
      <c r="HM83" s="5">
        <f t="shared" si="261"/>
        <v>11.215170731707332</v>
      </c>
      <c r="HN83" s="5">
        <f t="shared" si="261"/>
        <v>5.6496463414634093</v>
      </c>
      <c r="HO83" s="1">
        <f t="shared" si="261"/>
        <v>0</v>
      </c>
      <c r="HP83" s="5">
        <f t="shared" si="261"/>
        <v>0</v>
      </c>
      <c r="HQ83" s="5">
        <f t="shared" si="261"/>
        <v>0</v>
      </c>
      <c r="HR83" s="5">
        <f t="shared" si="261"/>
        <v>0</v>
      </c>
      <c r="HS83" s="5">
        <f t="shared" si="261"/>
        <v>0</v>
      </c>
      <c r="HT83" s="5">
        <f t="shared" si="261"/>
        <v>0</v>
      </c>
      <c r="HU83" s="5">
        <f t="shared" si="261"/>
        <v>0</v>
      </c>
      <c r="HV83" s="5">
        <f t="shared" si="261"/>
        <v>0</v>
      </c>
      <c r="HW83" s="5">
        <f t="shared" si="261"/>
        <v>0</v>
      </c>
      <c r="HX83" s="5">
        <f t="shared" si="261"/>
        <v>0</v>
      </c>
      <c r="HY83" s="5">
        <f t="shared" si="261"/>
        <v>0</v>
      </c>
      <c r="HZ83" s="5">
        <f t="shared" si="261"/>
        <v>0</v>
      </c>
      <c r="IA83" s="5">
        <f t="shared" si="261"/>
        <v>0</v>
      </c>
      <c r="IB83" s="5">
        <f t="shared" si="261"/>
        <v>0</v>
      </c>
      <c r="IC83" s="5">
        <f t="shared" si="261"/>
        <v>0</v>
      </c>
      <c r="ID83" s="5">
        <f t="shared" si="261"/>
        <v>0</v>
      </c>
      <c r="IE83" s="5">
        <f t="shared" si="261"/>
        <v>0</v>
      </c>
      <c r="IF83" s="5">
        <f t="shared" si="261"/>
        <v>0</v>
      </c>
      <c r="IG83" s="5">
        <f t="shared" si="261"/>
        <v>0</v>
      </c>
      <c r="IH83" s="5">
        <f t="shared" si="261"/>
        <v>0</v>
      </c>
      <c r="II83" s="5">
        <f t="shared" si="261"/>
        <v>0</v>
      </c>
      <c r="IJ83" s="5">
        <f t="shared" si="261"/>
        <v>0</v>
      </c>
      <c r="IK83" s="5">
        <f t="shared" si="261"/>
        <v>0</v>
      </c>
      <c r="IL83" s="5">
        <f t="shared" si="261"/>
        <v>0</v>
      </c>
      <c r="IM83" s="5">
        <f t="shared" ref="IM83:IS83" si="262">IM$22-IM84</f>
        <v>0</v>
      </c>
      <c r="IN83" s="5">
        <f t="shared" si="262"/>
        <v>0</v>
      </c>
      <c r="IO83" s="5">
        <f t="shared" si="262"/>
        <v>0</v>
      </c>
      <c r="IP83" s="5">
        <f t="shared" si="262"/>
        <v>0</v>
      </c>
      <c r="IQ83" s="5">
        <f t="shared" si="262"/>
        <v>0</v>
      </c>
      <c r="IR83" s="5">
        <f t="shared" si="262"/>
        <v>0</v>
      </c>
      <c r="IS83" s="5">
        <f t="shared" si="262"/>
        <v>0</v>
      </c>
    </row>
    <row r="84" spans="1:253" s="2" customFormat="1" ht="16.7" customHeight="1">
      <c r="A84" s="7"/>
      <c r="B84" s="8" t="s">
        <v>126</v>
      </c>
      <c r="FZ84" s="2">
        <v>0</v>
      </c>
      <c r="GA84" s="2">
        <f t="shared" ref="GA84:HO84" si="263">GA$22*(GA$1-$FZ$1)/41</f>
        <v>4.0092682926829264</v>
      </c>
      <c r="GB84" s="2">
        <f t="shared" si="263"/>
        <v>8.1026585365853663</v>
      </c>
      <c r="GC84" s="2">
        <f t="shared" si="263"/>
        <v>12.280170731707317</v>
      </c>
      <c r="GD84" s="2">
        <f t="shared" si="263"/>
        <v>16.541804878048776</v>
      </c>
      <c r="GE84" s="2">
        <f t="shared" si="263"/>
        <v>20.887560975609755</v>
      </c>
      <c r="GF84" s="2">
        <f t="shared" si="263"/>
        <v>25.317439024390239</v>
      </c>
      <c r="GG84" s="2">
        <f t="shared" si="263"/>
        <v>29.831439024390242</v>
      </c>
      <c r="GH84" s="2">
        <f t="shared" si="263"/>
        <v>34.429560975609753</v>
      </c>
      <c r="GI84" s="2">
        <f t="shared" si="263"/>
        <v>39.111804878048773</v>
      </c>
      <c r="GJ84" s="2">
        <f t="shared" si="263"/>
        <v>43.878170731707314</v>
      </c>
      <c r="GK84" s="2">
        <f t="shared" si="263"/>
        <v>48.728658536585357</v>
      </c>
      <c r="GL84" s="2">
        <f t="shared" si="263"/>
        <v>53.663268292682929</v>
      </c>
      <c r="GM84" s="2">
        <f t="shared" si="263"/>
        <v>58.682000000000002</v>
      </c>
      <c r="GN84" s="2">
        <f t="shared" si="263"/>
        <v>63.784853658536576</v>
      </c>
      <c r="GO84" s="2">
        <f t="shared" si="263"/>
        <v>68.97182926829268</v>
      </c>
      <c r="GP84" s="2">
        <f t="shared" si="263"/>
        <v>74.242926829268285</v>
      </c>
      <c r="GQ84" s="2">
        <f t="shared" si="263"/>
        <v>79.598146341463419</v>
      </c>
      <c r="GR84" s="2">
        <f t="shared" si="263"/>
        <v>85.03748780487804</v>
      </c>
      <c r="GS84" s="2">
        <f t="shared" si="263"/>
        <v>90.560951219512177</v>
      </c>
      <c r="GT84" s="2">
        <f t="shared" si="263"/>
        <v>96.168536585365857</v>
      </c>
      <c r="GU84" s="2">
        <f t="shared" si="263"/>
        <v>101.86024390243901</v>
      </c>
      <c r="GV84" s="2">
        <f t="shared" si="263"/>
        <v>107.63607317073172</v>
      </c>
      <c r="GW84" s="2">
        <f t="shared" si="263"/>
        <v>113.49602439024389</v>
      </c>
      <c r="GX84" s="2">
        <f t="shared" si="263"/>
        <v>119.44009756097559</v>
      </c>
      <c r="GY84" s="2">
        <f t="shared" si="263"/>
        <v>125.46829268292683</v>
      </c>
      <c r="GZ84" s="2">
        <f t="shared" si="263"/>
        <v>131.58060975609754</v>
      </c>
      <c r="HA84" s="2">
        <f t="shared" si="263"/>
        <v>137.77704878048777</v>
      </c>
      <c r="HB84" s="2">
        <f t="shared" si="263"/>
        <v>144.05760975609758</v>
      </c>
      <c r="HC84" s="2">
        <f t="shared" si="263"/>
        <v>150.42229268292681</v>
      </c>
      <c r="HD84" s="2">
        <f t="shared" si="263"/>
        <v>156.87109756097561</v>
      </c>
      <c r="HE84" s="2">
        <f t="shared" si="263"/>
        <v>163.4040243902439</v>
      </c>
      <c r="HF84" s="2">
        <f t="shared" si="263"/>
        <v>170.02107317073168</v>
      </c>
      <c r="HG84" s="2">
        <f t="shared" si="263"/>
        <v>176.72224390243903</v>
      </c>
      <c r="HH84" s="2">
        <f t="shared" si="263"/>
        <v>183.50753658536584</v>
      </c>
      <c r="HI84" s="2">
        <f t="shared" si="263"/>
        <v>190.37695121951219</v>
      </c>
      <c r="HJ84" s="2">
        <f t="shared" si="263"/>
        <v>197.33048780487803</v>
      </c>
      <c r="HK84" s="2">
        <f t="shared" si="263"/>
        <v>204.36814634146339</v>
      </c>
      <c r="HL84" s="2">
        <f t="shared" si="263"/>
        <v>211.48992682926828</v>
      </c>
      <c r="HM84" s="2">
        <f t="shared" si="263"/>
        <v>218.69582926829264</v>
      </c>
      <c r="HN84" s="2">
        <f t="shared" si="263"/>
        <v>225.9858536585366</v>
      </c>
      <c r="HO84" s="2">
        <f t="shared" si="263"/>
        <v>233.36</v>
      </c>
      <c r="HP84" s="2">
        <f t="shared" ref="HP84:IS84" si="264">HP$22</f>
        <v>235.08449999999996</v>
      </c>
      <c r="HQ84" s="2">
        <f t="shared" si="264"/>
        <v>236.809</v>
      </c>
      <c r="HR84" s="2">
        <f t="shared" si="264"/>
        <v>238.53349999999998</v>
      </c>
      <c r="HS84" s="2">
        <f t="shared" si="264"/>
        <v>240.25800000000001</v>
      </c>
      <c r="HT84" s="2">
        <f t="shared" si="264"/>
        <v>241.98249999999999</v>
      </c>
      <c r="HU84" s="2">
        <f t="shared" si="264"/>
        <v>243.70699999999997</v>
      </c>
      <c r="HV84" s="2">
        <f t="shared" si="264"/>
        <v>245.4315</v>
      </c>
      <c r="HW84" s="2">
        <f t="shared" si="264"/>
        <v>247.15599999999998</v>
      </c>
      <c r="HX84" s="2">
        <f t="shared" si="264"/>
        <v>248.88049999999996</v>
      </c>
      <c r="HY84" s="2">
        <f t="shared" si="264"/>
        <v>250.60499999999999</v>
      </c>
      <c r="HZ84" s="2">
        <f t="shared" si="264"/>
        <v>252.32949999999997</v>
      </c>
      <c r="IA84" s="2">
        <f t="shared" si="264"/>
        <v>254.054</v>
      </c>
      <c r="IB84" s="2">
        <f t="shared" si="264"/>
        <v>255.77849999999998</v>
      </c>
      <c r="IC84" s="2">
        <f t="shared" si="264"/>
        <v>257.50299999999993</v>
      </c>
      <c r="ID84" s="2">
        <f t="shared" si="264"/>
        <v>259.22749999999996</v>
      </c>
      <c r="IE84" s="2">
        <f t="shared" si="264"/>
        <v>260.952</v>
      </c>
      <c r="IF84" s="2">
        <f t="shared" si="264"/>
        <v>262.67650000000003</v>
      </c>
      <c r="IG84" s="2">
        <f t="shared" si="264"/>
        <v>264.40099999999995</v>
      </c>
      <c r="IH84" s="2">
        <f t="shared" si="264"/>
        <v>266.12549999999999</v>
      </c>
      <c r="II84" s="2">
        <f t="shared" si="264"/>
        <v>267.85000000000002</v>
      </c>
      <c r="IJ84" s="2">
        <f t="shared" si="264"/>
        <v>269.57449999999994</v>
      </c>
      <c r="IK84" s="2">
        <f t="shared" si="264"/>
        <v>271.29899999999998</v>
      </c>
      <c r="IL84" s="2">
        <f t="shared" si="264"/>
        <v>273.02350000000001</v>
      </c>
      <c r="IM84" s="2">
        <f t="shared" si="264"/>
        <v>274.74799999999993</v>
      </c>
      <c r="IN84" s="2">
        <f t="shared" si="264"/>
        <v>276.47249999999997</v>
      </c>
      <c r="IO84" s="2">
        <f t="shared" si="264"/>
        <v>278.197</v>
      </c>
      <c r="IP84" s="2">
        <f t="shared" si="264"/>
        <v>279.92149999999992</v>
      </c>
      <c r="IQ84" s="2">
        <f t="shared" si="264"/>
        <v>281.64599999999996</v>
      </c>
      <c r="IR84" s="2">
        <f t="shared" si="264"/>
        <v>283.37049999999999</v>
      </c>
      <c r="IS84" s="2">
        <f t="shared" si="264"/>
        <v>285.09500000000003</v>
      </c>
    </row>
    <row r="85" spans="1:253" s="2" customFormat="1" ht="16.7" customHeight="1">
      <c r="A85" s="7"/>
      <c r="B85" s="10" t="s">
        <v>127</v>
      </c>
      <c r="C85" s="2">
        <f t="shared" ref="C85:BN85" si="265">C83*C$10</f>
        <v>2.2998886470000004</v>
      </c>
      <c r="D85" s="2">
        <f t="shared" si="265"/>
        <v>2.3735051729999999</v>
      </c>
      <c r="E85" s="2">
        <f t="shared" si="265"/>
        <v>2.4196722570000002</v>
      </c>
      <c r="F85" s="2">
        <f t="shared" si="265"/>
        <v>2.4753510900000002</v>
      </c>
      <c r="G85" s="2">
        <f t="shared" si="265"/>
        <v>2.5347072420000001</v>
      </c>
      <c r="H85" s="2">
        <f t="shared" si="265"/>
        <v>2.5471345860000003</v>
      </c>
      <c r="I85" s="2">
        <f t="shared" si="265"/>
        <v>2.5733003400000003</v>
      </c>
      <c r="J85" s="2">
        <f t="shared" si="265"/>
        <v>2.6078012370000003</v>
      </c>
      <c r="K85" s="2">
        <f t="shared" si="265"/>
        <v>2.6275666140000005</v>
      </c>
      <c r="L85" s="2">
        <f t="shared" si="265"/>
        <v>2.6810943300000001</v>
      </c>
      <c r="M85" s="2">
        <f t="shared" si="265"/>
        <v>2.579989887</v>
      </c>
      <c r="N85" s="2">
        <f t="shared" si="265"/>
        <v>2.5101073800000004</v>
      </c>
      <c r="O85" s="2">
        <f t="shared" si="265"/>
        <v>2.4951614220000002</v>
      </c>
      <c r="P85" s="2">
        <f t="shared" si="265"/>
        <v>2.5035232140000003</v>
      </c>
      <c r="Q85" s="2">
        <f t="shared" si="265"/>
        <v>2.5055397900000003</v>
      </c>
      <c r="R85" s="2">
        <f t="shared" si="265"/>
        <v>2.4879853080000003</v>
      </c>
      <c r="S85" s="2">
        <f t="shared" si="265"/>
        <v>2.5137552150000002</v>
      </c>
      <c r="T85" s="2">
        <f t="shared" si="265"/>
        <v>2.5487685180000001</v>
      </c>
      <c r="U85" s="2">
        <f t="shared" si="265"/>
        <v>2.5371322200000002</v>
      </c>
      <c r="V85" s="2">
        <f t="shared" si="265"/>
        <v>2.5489721520000002</v>
      </c>
      <c r="W85" s="2">
        <f t="shared" si="265"/>
        <v>2.7415843200000003</v>
      </c>
      <c r="X85" s="2">
        <f t="shared" si="265"/>
        <v>2.8507658400000002</v>
      </c>
      <c r="Y85" s="2">
        <f t="shared" si="265"/>
        <v>2.940098796</v>
      </c>
      <c r="Z85" s="2">
        <f t="shared" si="265"/>
        <v>3.0260063430000002</v>
      </c>
      <c r="AA85" s="2">
        <f t="shared" si="265"/>
        <v>3.0390778799999998</v>
      </c>
      <c r="AB85" s="2">
        <f t="shared" si="265"/>
        <v>3.1002829380000003</v>
      </c>
      <c r="AC85" s="2">
        <f t="shared" si="265"/>
        <v>3.1327071570000005</v>
      </c>
      <c r="AD85" s="2">
        <f t="shared" si="265"/>
        <v>3.1910508900000005</v>
      </c>
      <c r="AE85" s="2">
        <f t="shared" si="265"/>
        <v>3.242888298</v>
      </c>
      <c r="AF85" s="2">
        <f t="shared" si="265"/>
        <v>3.3086236860000002</v>
      </c>
      <c r="AG85" s="2">
        <f t="shared" si="265"/>
        <v>3.4232587740000002</v>
      </c>
      <c r="AH85" s="2">
        <f t="shared" si="265"/>
        <v>3.4189636680000008</v>
      </c>
      <c r="AI85" s="2">
        <f t="shared" si="265"/>
        <v>3.5130777300000005</v>
      </c>
      <c r="AJ85" s="2">
        <f t="shared" si="265"/>
        <v>3.6184376700000005</v>
      </c>
      <c r="AK85" s="2">
        <f t="shared" si="265"/>
        <v>3.6332959860000003</v>
      </c>
      <c r="AL85" s="2">
        <f t="shared" si="265"/>
        <v>3.6346006530000006</v>
      </c>
      <c r="AM85" s="2">
        <f t="shared" si="265"/>
        <v>3.6863391600000002</v>
      </c>
      <c r="AN85" s="2">
        <f t="shared" si="265"/>
        <v>3.7746939600000005</v>
      </c>
      <c r="AO85" s="2">
        <f t="shared" si="265"/>
        <v>3.875829183</v>
      </c>
      <c r="AP85" s="2">
        <f t="shared" si="265"/>
        <v>3.8696956200000008</v>
      </c>
      <c r="AQ85" s="2">
        <f t="shared" si="265"/>
        <v>4.1689927260000008</v>
      </c>
      <c r="AR85" s="2">
        <f t="shared" si="265"/>
        <v>4.305288753000001</v>
      </c>
      <c r="AS85" s="2">
        <f t="shared" si="265"/>
        <v>4.348384803000001</v>
      </c>
      <c r="AT85" s="2">
        <f t="shared" si="265"/>
        <v>4.3972205940000002</v>
      </c>
      <c r="AU85" s="2">
        <f t="shared" si="265"/>
        <v>4.4652890249999997</v>
      </c>
      <c r="AV85" s="2">
        <f t="shared" si="265"/>
        <v>4.5660472740000007</v>
      </c>
      <c r="AW85" s="2">
        <f t="shared" si="265"/>
        <v>4.6396856700000004</v>
      </c>
      <c r="AX85" s="2">
        <f t="shared" si="265"/>
        <v>4.7099831400000003</v>
      </c>
      <c r="AY85" s="2">
        <f t="shared" si="265"/>
        <v>4.8059756730000007</v>
      </c>
      <c r="AZ85" s="2">
        <f t="shared" si="265"/>
        <v>4.9812778170000005</v>
      </c>
      <c r="BA85" s="2">
        <f t="shared" si="265"/>
        <v>5.1251918940000003</v>
      </c>
      <c r="BB85" s="2">
        <f t="shared" si="265"/>
        <v>5.2107065100000005</v>
      </c>
      <c r="BC85" s="2">
        <f t="shared" si="265"/>
        <v>5.3070134040000001</v>
      </c>
      <c r="BD85" s="2">
        <f t="shared" si="265"/>
        <v>5.4656515800000003</v>
      </c>
      <c r="BE85" s="2">
        <f t="shared" si="265"/>
        <v>5.5571828760000006</v>
      </c>
      <c r="BF85" s="2">
        <f t="shared" si="265"/>
        <v>5.6887826850000005</v>
      </c>
      <c r="BG85" s="2">
        <f t="shared" si="265"/>
        <v>5.7971829599999998</v>
      </c>
      <c r="BH85" s="2">
        <f t="shared" si="265"/>
        <v>6.1178997060000002</v>
      </c>
      <c r="BI85" s="2">
        <f t="shared" si="265"/>
        <v>6.0583229100000002</v>
      </c>
      <c r="BJ85" s="2">
        <f t="shared" si="265"/>
        <v>6.1837177950000006</v>
      </c>
      <c r="BK85" s="2">
        <f t="shared" si="265"/>
        <v>6.2168004630000002</v>
      </c>
      <c r="BL85" s="2">
        <f t="shared" si="265"/>
        <v>6.2260901100000003</v>
      </c>
      <c r="BM85" s="2">
        <f t="shared" si="265"/>
        <v>6.3052104240000002</v>
      </c>
      <c r="BN85" s="2">
        <f t="shared" si="265"/>
        <v>6.5153221559999999</v>
      </c>
      <c r="BO85" s="2">
        <f t="shared" ref="BO85:DZ85" si="266">BO83*BO$10</f>
        <v>6.2489275740000005</v>
      </c>
      <c r="BP85" s="2">
        <f t="shared" si="266"/>
        <v>6.1740613800000004</v>
      </c>
      <c r="BQ85" s="2">
        <f t="shared" si="266"/>
        <v>6.3393799500000005</v>
      </c>
      <c r="BR85" s="2">
        <f t="shared" si="266"/>
        <v>6.4532724300000002</v>
      </c>
      <c r="BS85" s="2">
        <f t="shared" si="266"/>
        <v>6.4369007100000006</v>
      </c>
      <c r="BT85" s="2">
        <f t="shared" si="266"/>
        <v>6.0264870750000004</v>
      </c>
      <c r="BU85" s="2">
        <f t="shared" si="266"/>
        <v>6.583524885000001</v>
      </c>
      <c r="BV85" s="2">
        <f t="shared" si="266"/>
        <v>6.3340588170000007</v>
      </c>
      <c r="BW85" s="2">
        <f t="shared" si="266"/>
        <v>6.5059697340000007</v>
      </c>
      <c r="BX85" s="2">
        <f t="shared" si="266"/>
        <v>6.854390586000001</v>
      </c>
      <c r="BY85" s="2">
        <f t="shared" si="266"/>
        <v>6.8784895440000007</v>
      </c>
      <c r="BZ85" s="2">
        <f t="shared" si="266"/>
        <v>6.9655447800000001</v>
      </c>
      <c r="CA85" s="2">
        <f t="shared" si="266"/>
        <v>6.8985088560000012</v>
      </c>
      <c r="CB85" s="2">
        <f t="shared" si="266"/>
        <v>7.1758442699999989</v>
      </c>
      <c r="CC85" s="2">
        <f t="shared" si="266"/>
        <v>7.1687219400000011</v>
      </c>
      <c r="CD85" s="2">
        <f t="shared" si="266"/>
        <v>7.4170509300000003</v>
      </c>
      <c r="CE85" s="2">
        <f t="shared" si="266"/>
        <v>7.2081762300000003</v>
      </c>
      <c r="CF85" s="2">
        <f t="shared" si="266"/>
        <v>6.9261968430000005</v>
      </c>
      <c r="CG85" s="2">
        <f t="shared" si="266"/>
        <v>6.6909175200000002</v>
      </c>
      <c r="CH85" s="2">
        <f t="shared" si="266"/>
        <v>6.8442651000000003</v>
      </c>
      <c r="CI85" s="2">
        <f t="shared" si="266"/>
        <v>7.1211692700000011</v>
      </c>
      <c r="CJ85" s="2">
        <f t="shared" si="266"/>
        <v>7.26989661</v>
      </c>
      <c r="CK85" s="2">
        <f t="shared" si="266"/>
        <v>7.5901617000000012</v>
      </c>
      <c r="CL85" s="2">
        <f t="shared" si="266"/>
        <v>7.8128371800000007</v>
      </c>
      <c r="CM85" s="2">
        <f t="shared" si="266"/>
        <v>7.6183999199999999</v>
      </c>
      <c r="CN85" s="2">
        <f t="shared" si="266"/>
        <v>7.8187947300000005</v>
      </c>
      <c r="CO85" s="2">
        <f t="shared" si="266"/>
        <v>8.2596558600000005</v>
      </c>
      <c r="CP85" s="2">
        <f t="shared" si="266"/>
        <v>8.4878733600000018</v>
      </c>
      <c r="CQ85" s="2">
        <f t="shared" si="266"/>
        <v>8.5071489300000014</v>
      </c>
      <c r="CR85" s="2">
        <f t="shared" si="266"/>
        <v>8.56409193</v>
      </c>
      <c r="CS85" s="2">
        <f t="shared" si="266"/>
        <v>8.6262683399999993</v>
      </c>
      <c r="CT85" s="2">
        <f t="shared" si="266"/>
        <v>7.9008777000000006</v>
      </c>
      <c r="CU85" s="2">
        <f t="shared" si="266"/>
        <v>8.2032677100000004</v>
      </c>
      <c r="CV85" s="2">
        <f t="shared" si="266"/>
        <v>8.5703872499999996</v>
      </c>
      <c r="CW85" s="2">
        <f t="shared" si="266"/>
        <v>8.7354053100000009</v>
      </c>
      <c r="CX85" s="2">
        <f t="shared" si="266"/>
        <v>8.4957773400000001</v>
      </c>
      <c r="CY85" s="2">
        <f t="shared" si="266"/>
        <v>9.6060451500000017</v>
      </c>
      <c r="CZ85" s="2">
        <f t="shared" si="266"/>
        <v>10.028713680000001</v>
      </c>
      <c r="DA85" s="2">
        <f t="shared" si="266"/>
        <v>10.210398300000001</v>
      </c>
      <c r="DB85" s="2">
        <f t="shared" si="266"/>
        <v>10.445232690000001</v>
      </c>
      <c r="DC85" s="2">
        <f t="shared" si="266"/>
        <v>10.682954730000002</v>
      </c>
      <c r="DD85" s="2">
        <f t="shared" si="266"/>
        <v>11.372050890000001</v>
      </c>
      <c r="DE85" s="2">
        <f t="shared" si="266"/>
        <v>11.912463450000001</v>
      </c>
      <c r="DF85" s="2">
        <f t="shared" si="266"/>
        <v>12.250855530000001</v>
      </c>
      <c r="DG85" s="2">
        <f t="shared" si="266"/>
        <v>12.62034027</v>
      </c>
      <c r="DH85" s="2">
        <f t="shared" si="266"/>
        <v>13.287041550000001</v>
      </c>
      <c r="DI85" s="2">
        <f t="shared" si="266"/>
        <v>12.935541240000001</v>
      </c>
      <c r="DJ85" s="2">
        <f t="shared" si="266"/>
        <v>12.708658620000003</v>
      </c>
      <c r="DK85" s="2">
        <f t="shared" si="266"/>
        <v>12.585802680000002</v>
      </c>
      <c r="DL85" s="2">
        <f t="shared" si="266"/>
        <v>12.83639076</v>
      </c>
      <c r="DM85" s="2">
        <f t="shared" si="266"/>
        <v>13.150478790000001</v>
      </c>
      <c r="DN85" s="2">
        <f t="shared" si="266"/>
        <v>13.106957490000001</v>
      </c>
      <c r="DO85" s="2">
        <f t="shared" si="266"/>
        <v>13.393670759999999</v>
      </c>
      <c r="DP85" s="2">
        <f t="shared" si="266"/>
        <v>13.78796013</v>
      </c>
      <c r="DQ85" s="2">
        <f t="shared" si="266"/>
        <v>14.362020900000001</v>
      </c>
      <c r="DR85" s="2">
        <f t="shared" si="266"/>
        <v>14.780304900000001</v>
      </c>
      <c r="DS85" s="2">
        <f t="shared" si="266"/>
        <v>15.847048170000004</v>
      </c>
      <c r="DT85" s="2">
        <f t="shared" si="266"/>
        <v>16.078905000000002</v>
      </c>
      <c r="DU85" s="2">
        <f t="shared" si="266"/>
        <v>16.640119170000002</v>
      </c>
      <c r="DV85" s="2">
        <f t="shared" si="266"/>
        <v>17.20607751</v>
      </c>
      <c r="DW85" s="2">
        <f t="shared" si="266"/>
        <v>17.07060663</v>
      </c>
      <c r="DX85" s="2">
        <f t="shared" si="266"/>
        <v>17.176917510000003</v>
      </c>
      <c r="DY85" s="2">
        <f t="shared" si="266"/>
        <v>17.923972410000005</v>
      </c>
      <c r="DZ85" s="2">
        <f t="shared" si="266"/>
        <v>18.328094370000002</v>
      </c>
      <c r="EA85" s="2">
        <f t="shared" ref="EA85:GL85" si="267">EA83*EA$10</f>
        <v>18.675443430000001</v>
      </c>
      <c r="EB85" s="2">
        <f t="shared" si="267"/>
        <v>18.926581500000001</v>
      </c>
      <c r="EC85" s="2">
        <f t="shared" si="267"/>
        <v>18.981780570000002</v>
      </c>
      <c r="ED85" s="2">
        <f t="shared" si="267"/>
        <v>18.833339160000001</v>
      </c>
      <c r="EE85" s="2">
        <f t="shared" si="267"/>
        <v>18.76097214</v>
      </c>
      <c r="EF85" s="2">
        <f t="shared" si="267"/>
        <v>19.261315620000001</v>
      </c>
      <c r="EG85" s="2">
        <f t="shared" si="267"/>
        <v>20.445828840000001</v>
      </c>
      <c r="EH85" s="2">
        <f t="shared" si="267"/>
        <v>20.602061640000002</v>
      </c>
      <c r="EI85" s="2">
        <f t="shared" si="267"/>
        <v>20.977305480000002</v>
      </c>
      <c r="EJ85" s="2">
        <f t="shared" si="267"/>
        <v>21.242013480000001</v>
      </c>
      <c r="EK85" s="2">
        <f t="shared" si="267"/>
        <v>21.724518330000002</v>
      </c>
      <c r="EL85" s="2">
        <f t="shared" si="267"/>
        <v>21.905559000000004</v>
      </c>
      <c r="EM85" s="2">
        <f t="shared" si="267"/>
        <v>22.160449800000002</v>
      </c>
      <c r="EN85" s="2">
        <f t="shared" si="267"/>
        <v>22.373431200000002</v>
      </c>
      <c r="EO85" s="2">
        <f t="shared" si="267"/>
        <v>22.052805660000001</v>
      </c>
      <c r="EP85" s="2">
        <f t="shared" si="267"/>
        <v>22.161674520000002</v>
      </c>
      <c r="EQ85" s="2">
        <f t="shared" si="267"/>
        <v>22.855211100000002</v>
      </c>
      <c r="ER85" s="2">
        <f t="shared" si="267"/>
        <v>23.115532139999999</v>
      </c>
      <c r="ES85" s="2">
        <f t="shared" si="267"/>
        <v>23.950083240000001</v>
      </c>
      <c r="ET85" s="2">
        <f t="shared" si="267"/>
        <v>25.243091100000001</v>
      </c>
      <c r="EU85" s="2">
        <f t="shared" si="267"/>
        <v>24.089731290000003</v>
      </c>
      <c r="EV85" s="2">
        <f t="shared" si="267"/>
        <v>24.343916580000002</v>
      </c>
      <c r="EW85" s="2">
        <f t="shared" si="267"/>
        <v>24.366880080000001</v>
      </c>
      <c r="EX85" s="2">
        <f t="shared" si="267"/>
        <v>24.234462090000001</v>
      </c>
      <c r="EY85" s="2">
        <f t="shared" si="267"/>
        <v>24.967763189999999</v>
      </c>
      <c r="EZ85" s="2">
        <f t="shared" si="267"/>
        <v>26.438526360000001</v>
      </c>
      <c r="FA85" s="2">
        <f t="shared" si="267"/>
        <v>26.810619300000003</v>
      </c>
      <c r="FB85" s="2">
        <f t="shared" si="267"/>
        <v>27.162122850000003</v>
      </c>
      <c r="FC85" s="2">
        <f t="shared" si="267"/>
        <v>28.218561300000001</v>
      </c>
      <c r="FD85" s="2">
        <f t="shared" si="267"/>
        <v>28.344738240000005</v>
      </c>
      <c r="FE85" s="2">
        <f t="shared" si="267"/>
        <v>28.924560540000002</v>
      </c>
      <c r="FF85" s="2">
        <f t="shared" si="267"/>
        <v>28.919340899999998</v>
      </c>
      <c r="FG85" s="2">
        <f t="shared" si="267"/>
        <v>30.286426500000005</v>
      </c>
      <c r="FH85" s="2">
        <f t="shared" si="267"/>
        <v>31.213876499999998</v>
      </c>
      <c r="FI85" s="2">
        <f t="shared" si="267"/>
        <v>31.728931199999998</v>
      </c>
      <c r="FJ85" s="2">
        <f t="shared" si="267"/>
        <v>31.561455600000002</v>
      </c>
      <c r="FK85" s="2">
        <f t="shared" si="267"/>
        <v>32.033835449999998</v>
      </c>
      <c r="FL85" s="2">
        <f t="shared" si="267"/>
        <v>32.335135199999996</v>
      </c>
      <c r="FM85" s="2">
        <f t="shared" si="267"/>
        <v>31.483359450000002</v>
      </c>
      <c r="FN85" s="2">
        <f t="shared" si="267"/>
        <v>31.872864150000002</v>
      </c>
      <c r="FO85" s="2">
        <f t="shared" si="267"/>
        <v>32.218657200000003</v>
      </c>
      <c r="FP85" s="2">
        <f t="shared" si="267"/>
        <v>32.690048850000004</v>
      </c>
      <c r="FQ85" s="2">
        <f t="shared" si="267"/>
        <v>31.127678730000007</v>
      </c>
      <c r="FR85" s="2">
        <f t="shared" si="267"/>
        <v>32.574467520000006</v>
      </c>
      <c r="FS85" s="2">
        <f t="shared" si="267"/>
        <v>32.720735699999999</v>
      </c>
      <c r="FT85" s="2">
        <f t="shared" si="267"/>
        <v>32.75316000000003</v>
      </c>
      <c r="FU85" s="2">
        <f t="shared" si="267"/>
        <v>33.103079999999949</v>
      </c>
      <c r="FV85" s="2">
        <f t="shared" si="267"/>
        <v>33.452999999999967</v>
      </c>
      <c r="FW85" s="2">
        <f t="shared" si="267"/>
        <v>33.802919999999979</v>
      </c>
      <c r="FX85" s="2">
        <f t="shared" si="267"/>
        <v>34.152839999999991</v>
      </c>
      <c r="FY85" s="2">
        <f t="shared" si="267"/>
        <v>34.502760000000009</v>
      </c>
      <c r="FZ85" s="2">
        <f t="shared" si="267"/>
        <v>34.852680000000021</v>
      </c>
      <c r="GA85" s="2">
        <f t="shared" si="267"/>
        <v>34.34400000000003</v>
      </c>
      <c r="GB85" s="2">
        <f t="shared" si="267"/>
        <v>33.818250731707266</v>
      </c>
      <c r="GC85" s="2">
        <f t="shared" si="267"/>
        <v>33.275432195121923</v>
      </c>
      <c r="GD85" s="2">
        <f t="shared" si="267"/>
        <v>32.715544390243885</v>
      </c>
      <c r="GE85" s="2">
        <f t="shared" si="267"/>
        <v>32.138587317073167</v>
      </c>
      <c r="GF85" s="2">
        <f t="shared" si="267"/>
        <v>31.544560975609762</v>
      </c>
      <c r="GG85" s="2">
        <f t="shared" si="267"/>
        <v>30.933465365853674</v>
      </c>
      <c r="GH85" s="2">
        <f t="shared" si="267"/>
        <v>30.305300487804907</v>
      </c>
      <c r="GI85" s="2">
        <f t="shared" si="267"/>
        <v>29.660066341463377</v>
      </c>
      <c r="GJ85" s="2">
        <f t="shared" si="267"/>
        <v>28.997762926829243</v>
      </c>
      <c r="GK85" s="2">
        <f t="shared" si="267"/>
        <v>28.318390243902424</v>
      </c>
      <c r="GL85" s="2">
        <f t="shared" si="267"/>
        <v>27.621948292682919</v>
      </c>
      <c r="GM85" s="2">
        <f t="shared" ref="GM85:IS85" si="268">GM83*GM$10</f>
        <v>26.908437073170735</v>
      </c>
      <c r="GN85" s="2">
        <f t="shared" si="268"/>
        <v>26.177856585365866</v>
      </c>
      <c r="GO85" s="2">
        <f t="shared" si="268"/>
        <v>25.430206829268318</v>
      </c>
      <c r="GP85" s="2">
        <f t="shared" si="268"/>
        <v>24.665487804878023</v>
      </c>
      <c r="GQ85" s="2">
        <f t="shared" si="268"/>
        <v>23.883699512195104</v>
      </c>
      <c r="GR85" s="2">
        <f t="shared" si="268"/>
        <v>23.084841951219502</v>
      </c>
      <c r="GS85" s="2">
        <f t="shared" si="268"/>
        <v>22.26891512195122</v>
      </c>
      <c r="GT85" s="2">
        <f t="shared" si="268"/>
        <v>21.435919024390248</v>
      </c>
      <c r="GU85" s="2">
        <f t="shared" si="268"/>
        <v>20.585853658536596</v>
      </c>
      <c r="GV85" s="2">
        <f t="shared" si="268"/>
        <v>19.718719024390257</v>
      </c>
      <c r="GW85" s="2">
        <f t="shared" si="268"/>
        <v>18.834515121951203</v>
      </c>
      <c r="GX85" s="2">
        <f t="shared" si="268"/>
        <v>17.9332419512195</v>
      </c>
      <c r="GY85" s="2">
        <f t="shared" si="268"/>
        <v>17.014899512195115</v>
      </c>
      <c r="GZ85" s="2">
        <f t="shared" si="268"/>
        <v>16.079487804878049</v>
      </c>
      <c r="HA85" s="2">
        <f t="shared" si="268"/>
        <v>15.127006829268296</v>
      </c>
      <c r="HB85" s="2">
        <f t="shared" si="268"/>
        <v>14.157456585365857</v>
      </c>
      <c r="HC85" s="2">
        <f t="shared" si="268"/>
        <v>13.170837073170741</v>
      </c>
      <c r="HD85" s="2">
        <f t="shared" si="268"/>
        <v>12.167148292682915</v>
      </c>
      <c r="HE85" s="2">
        <f t="shared" si="268"/>
        <v>11.146390243902427</v>
      </c>
      <c r="HF85" s="2">
        <f t="shared" si="268"/>
        <v>10.108562926829263</v>
      </c>
      <c r="HG85" s="2">
        <f t="shared" si="268"/>
        <v>9.0536663414634102</v>
      </c>
      <c r="HH85" s="2">
        <f t="shared" si="268"/>
        <v>7.9817004878048774</v>
      </c>
      <c r="HI85" s="2">
        <f t="shared" si="268"/>
        <v>6.8926653658536639</v>
      </c>
      <c r="HJ85" s="2">
        <f t="shared" si="268"/>
        <v>5.7865609756097607</v>
      </c>
      <c r="HK85" s="2">
        <f t="shared" si="268"/>
        <v>4.6633873170731652</v>
      </c>
      <c r="HL85" s="2">
        <f t="shared" si="268"/>
        <v>3.523144390243901</v>
      </c>
      <c r="HM85" s="2">
        <f t="shared" si="268"/>
        <v>2.3658321951219539</v>
      </c>
      <c r="HN85" s="2">
        <f t="shared" si="268"/>
        <v>1.1914507317073157</v>
      </c>
      <c r="HO85" s="2">
        <f t="shared" si="268"/>
        <v>0</v>
      </c>
      <c r="HP85" s="2">
        <f t="shared" si="268"/>
        <v>0</v>
      </c>
      <c r="HQ85" s="2">
        <f t="shared" si="268"/>
        <v>0</v>
      </c>
      <c r="HR85" s="2">
        <f t="shared" si="268"/>
        <v>0</v>
      </c>
      <c r="HS85" s="2">
        <f t="shared" si="268"/>
        <v>0</v>
      </c>
      <c r="HT85" s="2">
        <f t="shared" si="268"/>
        <v>0</v>
      </c>
      <c r="HU85" s="2">
        <f t="shared" si="268"/>
        <v>0</v>
      </c>
      <c r="HV85" s="2">
        <f t="shared" si="268"/>
        <v>0</v>
      </c>
      <c r="HW85" s="2">
        <f t="shared" si="268"/>
        <v>0</v>
      </c>
      <c r="HX85" s="2">
        <f t="shared" si="268"/>
        <v>0</v>
      </c>
      <c r="HY85" s="2">
        <f t="shared" si="268"/>
        <v>0</v>
      </c>
      <c r="HZ85" s="2">
        <f t="shared" si="268"/>
        <v>0</v>
      </c>
      <c r="IA85" s="2">
        <f t="shared" si="268"/>
        <v>0</v>
      </c>
      <c r="IB85" s="2">
        <f t="shared" si="268"/>
        <v>0</v>
      </c>
      <c r="IC85" s="2">
        <f t="shared" si="268"/>
        <v>0</v>
      </c>
      <c r="ID85" s="2">
        <f t="shared" si="268"/>
        <v>0</v>
      </c>
      <c r="IE85" s="2">
        <f t="shared" si="268"/>
        <v>0</v>
      </c>
      <c r="IF85" s="2">
        <f t="shared" si="268"/>
        <v>0</v>
      </c>
      <c r="IG85" s="2">
        <f t="shared" si="268"/>
        <v>0</v>
      </c>
      <c r="IH85" s="2">
        <f t="shared" si="268"/>
        <v>0</v>
      </c>
      <c r="II85" s="2">
        <f t="shared" si="268"/>
        <v>0</v>
      </c>
      <c r="IJ85" s="2">
        <f t="shared" si="268"/>
        <v>0</v>
      </c>
      <c r="IK85" s="2">
        <f t="shared" si="268"/>
        <v>0</v>
      </c>
      <c r="IL85" s="2">
        <f t="shared" si="268"/>
        <v>0</v>
      </c>
      <c r="IM85" s="2">
        <f t="shared" si="268"/>
        <v>0</v>
      </c>
      <c r="IN85" s="2">
        <f t="shared" si="268"/>
        <v>0</v>
      </c>
      <c r="IO85" s="2">
        <f t="shared" si="268"/>
        <v>0</v>
      </c>
      <c r="IP85" s="2">
        <f t="shared" si="268"/>
        <v>0</v>
      </c>
      <c r="IQ85" s="2">
        <f t="shared" si="268"/>
        <v>0</v>
      </c>
      <c r="IR85" s="2">
        <f t="shared" si="268"/>
        <v>0</v>
      </c>
      <c r="IS85" s="2">
        <f t="shared" si="268"/>
        <v>0</v>
      </c>
    </row>
    <row r="86" spans="1:253" s="2" customFormat="1" ht="16.7" customHeight="1">
      <c r="A86" s="7"/>
      <c r="B86" s="10" t="s">
        <v>128</v>
      </c>
      <c r="C86" s="2">
        <f>SUM($C85:C85)+C$15</f>
        <v>2.8393687000000005</v>
      </c>
      <c r="D86" s="2">
        <f>SUM($C85:D85)+D$15</f>
        <v>5.769622</v>
      </c>
      <c r="E86" s="2">
        <f>SUM($C85:E85)+E$15</f>
        <v>8.7568716999999996</v>
      </c>
      <c r="F86" s="2">
        <f>SUM($C85:F85)+F$15</f>
        <v>11.812860699999998</v>
      </c>
      <c r="G86" s="2">
        <f>SUM($C85:G85)+G$15</f>
        <v>14.942128899999998</v>
      </c>
      <c r="H86" s="2">
        <f>SUM($C85:H85)+H$15</f>
        <v>18.0867395</v>
      </c>
      <c r="I86" s="2">
        <f>SUM($C85:I85)+I$15</f>
        <v>21.2636535</v>
      </c>
      <c r="J86" s="2">
        <f>SUM($C85:J85)+J$15</f>
        <v>24.483161199999998</v>
      </c>
      <c r="K86" s="2">
        <f>SUM($C85:K85)+K$15</f>
        <v>27.727070599999998</v>
      </c>
      <c r="L86" s="2">
        <f>SUM($C85:L85)+L$15</f>
        <v>31.0370636</v>
      </c>
      <c r="M86" s="2">
        <f>SUM($C85:M85)+M$15</f>
        <v>34.222236299999999</v>
      </c>
      <c r="N86" s="2">
        <f>SUM($C85:N85)+N$15</f>
        <v>37.321134299999997</v>
      </c>
      <c r="O86" s="2">
        <f>SUM($C85:O85)+O$15</f>
        <v>40.401580500000001</v>
      </c>
      <c r="P86" s="2">
        <f>SUM($C85:P85)+P$15</f>
        <v>43.492349900000001</v>
      </c>
      <c r="Q86" s="2">
        <f>SUM($C85:Q85)+Q$15</f>
        <v>46.585608899999997</v>
      </c>
      <c r="R86" s="2">
        <f>SUM($C85:R85)+R$15</f>
        <v>49.657195700000003</v>
      </c>
      <c r="S86" s="2">
        <f>SUM($C85:S85)+S$15</f>
        <v>52.760597200000007</v>
      </c>
      <c r="T86" s="2">
        <f>SUM($C85:T85)+T$15</f>
        <v>55.907225000000004</v>
      </c>
      <c r="U86" s="2">
        <f>SUM($C85:U85)+U$15</f>
        <v>59.039487000000001</v>
      </c>
      <c r="V86" s="2">
        <f>SUM($C85:V85)+V$15</f>
        <v>62.186366200000002</v>
      </c>
      <c r="W86" s="2">
        <f>SUM($C85:W85)+W$15</f>
        <v>65.571038200000004</v>
      </c>
      <c r="X86" s="2">
        <f>SUM($C85:X85)+X$15</f>
        <v>69.090502200000003</v>
      </c>
      <c r="Y86" s="2">
        <f>SUM($C85:Y85)+Y$15</f>
        <v>72.720253799999995</v>
      </c>
      <c r="Z86" s="2">
        <f>SUM($C85:Z85)+Z$15</f>
        <v>76.456064100000006</v>
      </c>
      <c r="AA86" s="2">
        <f>SUM($C85:AA85)+AA$15</f>
        <v>80.208012100000005</v>
      </c>
      <c r="AB86" s="2">
        <f>SUM($C85:AB85)+AB$15</f>
        <v>84.035521900000006</v>
      </c>
      <c r="AC86" s="2">
        <f>SUM($C85:AC85)+AC$15</f>
        <v>87.903061600000001</v>
      </c>
      <c r="AD86" s="2">
        <f>SUM($C85:AD85)+AD$15</f>
        <v>91.842630600000007</v>
      </c>
      <c r="AE86" s="2">
        <f>SUM($C85:AE85)+AE$15</f>
        <v>95.846196399999997</v>
      </c>
      <c r="AF86" s="2">
        <f>SUM($C85:AF85)+AF$15</f>
        <v>99.930917000000008</v>
      </c>
      <c r="AG86" s="2">
        <f>SUM($C85:AG85)+AG$15</f>
        <v>104.1571624</v>
      </c>
      <c r="AH86" s="2">
        <f>SUM($C85:AH85)+AH$15</f>
        <v>108.37810520000002</v>
      </c>
      <c r="AI86" s="2">
        <f>SUM($C85:AI85)+AI$15</f>
        <v>112.71523820000002</v>
      </c>
      <c r="AJ86" s="2">
        <f>SUM($C85:AJ85)+AJ$15</f>
        <v>117.18244520000002</v>
      </c>
      <c r="AK86" s="2">
        <f>SUM($C85:AK85)+AK$15</f>
        <v>121.66799580000003</v>
      </c>
      <c r="AL86" s="2">
        <f>SUM($C85:AL85)+AL$15</f>
        <v>126.15515710000004</v>
      </c>
      <c r="AM86" s="2">
        <f>SUM($C85:AM85)+AM$15</f>
        <v>130.70619310000004</v>
      </c>
      <c r="AN86" s="2">
        <f>SUM($C85:AN85)+AN$15</f>
        <v>135.36630910000002</v>
      </c>
      <c r="AO86" s="2">
        <f>SUM($C85:AO85)+AO$15</f>
        <v>140.15128340000004</v>
      </c>
      <c r="AP86" s="2">
        <f>SUM($C85:AP85)+AP$15</f>
        <v>144.92868540000003</v>
      </c>
      <c r="AQ86" s="2">
        <f>SUM($C85:AQ85)+AQ$15</f>
        <v>150.07559000000003</v>
      </c>
      <c r="AR86" s="2">
        <f>SUM($C85:AR85)+AR$15</f>
        <v>155.39076130000004</v>
      </c>
      <c r="AS86" s="2">
        <f>SUM($C85:AS85)+AS$15</f>
        <v>160.75913760000003</v>
      </c>
      <c r="AT86" s="2">
        <f>SUM($C85:AT85)+AT$15</f>
        <v>166.18780500000003</v>
      </c>
      <c r="AU86" s="2">
        <f>SUM($C85:AU85)+AU$15</f>
        <v>171.70050750000004</v>
      </c>
      <c r="AV86" s="2">
        <f>SUM($C85:AV85)+AV$15</f>
        <v>177.33760290000004</v>
      </c>
      <c r="AW86" s="2">
        <f>SUM($C85:AW85)+AW$15</f>
        <v>183.06560990000003</v>
      </c>
      <c r="AX86" s="2">
        <f>SUM($C85:AX85)+AX$15</f>
        <v>188.88040390000003</v>
      </c>
      <c r="AY86" s="2">
        <f>SUM($C85:AY85)+AY$15</f>
        <v>194.81370720000004</v>
      </c>
      <c r="AZ86" s="2">
        <f>SUM($C85:AZ85)+AZ$15</f>
        <v>200.96343290000004</v>
      </c>
      <c r="BA86" s="2">
        <f>SUM($C85:BA85)+BA$15</f>
        <v>207.29083030000004</v>
      </c>
      <c r="BB86" s="2">
        <f>SUM($C85:BB85)+BB$15</f>
        <v>213.72380130000005</v>
      </c>
      <c r="BC86" s="2">
        <f>SUM($C85:BC85)+BC$15</f>
        <v>220.27566970000004</v>
      </c>
      <c r="BD86" s="2">
        <f>SUM($C85:BD85)+BD$15</f>
        <v>227.02338770000006</v>
      </c>
      <c r="BE86" s="2">
        <f>SUM($C85:BE85)+BE$15</f>
        <v>233.88410730000007</v>
      </c>
      <c r="BF86" s="2">
        <f>SUM($C85:BF85)+BF$15</f>
        <v>240.90729580000007</v>
      </c>
      <c r="BG86" s="2">
        <f>SUM($C85:BG85)+BG$15</f>
        <v>248.06431180000007</v>
      </c>
      <c r="BH86" s="2">
        <f>SUM($C85:BH85)+BH$15</f>
        <v>255.61727440000007</v>
      </c>
      <c r="BI86" s="2">
        <f>SUM($C85:BI85)+BI$15</f>
        <v>263.09668540000007</v>
      </c>
      <c r="BJ86" s="2">
        <f>SUM($C85:BJ85)+BJ$15</f>
        <v>270.73090490000004</v>
      </c>
      <c r="BK86" s="2">
        <f>SUM($C85:BK85)+BK$15</f>
        <v>278.40596720000008</v>
      </c>
      <c r="BL86" s="2">
        <f>SUM($C85:BL85)+BL$15</f>
        <v>286.09249820000008</v>
      </c>
      <c r="BM86" s="2">
        <f>SUM($C85:BM85)+BM$15</f>
        <v>293.87670860000003</v>
      </c>
      <c r="BN86" s="2">
        <f>SUM($C85:BN85)+BN$15</f>
        <v>301.92031620000006</v>
      </c>
      <c r="BO86" s="2">
        <f>SUM($C85:BO85)+BO$15</f>
        <v>309.63504160000002</v>
      </c>
      <c r="BP86" s="2">
        <f>SUM($C85:BP85)+BP$15</f>
        <v>317.25733960000002</v>
      </c>
      <c r="BQ86" s="2">
        <f>SUM($C85:BQ85)+BQ$15</f>
        <v>325.08373460000007</v>
      </c>
      <c r="BR86" s="2">
        <f>SUM($C85:BR85)+BR$15</f>
        <v>333.0507376000001</v>
      </c>
      <c r="BS86" s="2">
        <f>SUM($C85:BS85)+BS$15</f>
        <v>340.99752860000007</v>
      </c>
      <c r="BT86" s="2">
        <f>SUM($C85:BT85)+BT$15</f>
        <v>348.43763610000008</v>
      </c>
      <c r="BU86" s="2">
        <f>SUM($C85:BU85)+BU$15</f>
        <v>356.56544460000003</v>
      </c>
      <c r="BV86" s="2">
        <f>SUM($C85:BV85)+BV$15</f>
        <v>364.38527030000006</v>
      </c>
      <c r="BW86" s="2">
        <f>SUM($C85:BW85)+BW$15</f>
        <v>372.41733170000009</v>
      </c>
      <c r="BX86" s="2">
        <f>SUM($C85:BX85)+BX$15</f>
        <v>380.87954230000008</v>
      </c>
      <c r="BY86" s="2">
        <f>SUM($C85:BY85)+BY$15</f>
        <v>389.37150470000006</v>
      </c>
      <c r="BZ86" s="2">
        <f>SUM($C85:BZ85)+BZ$15</f>
        <v>397.97094270000008</v>
      </c>
      <c r="CA86" s="2">
        <f>SUM($C85:CA85)+CA$15</f>
        <v>406.48762030000006</v>
      </c>
      <c r="CB86" s="2">
        <f>SUM($C85:CB85)+CB$15</f>
        <v>415.3466873000001</v>
      </c>
      <c r="CC86" s="2">
        <f>SUM($C85:CC85)+CC$15</f>
        <v>424.19696130000011</v>
      </c>
      <c r="CD86" s="2">
        <f>SUM($C85:CD85)+CD$15</f>
        <v>433.35381430000012</v>
      </c>
      <c r="CE86" s="2">
        <f>SUM($C85:CE85)+CE$15</f>
        <v>442.25279730000011</v>
      </c>
      <c r="CF86" s="2">
        <f>SUM($C85:CF85)+CF$15</f>
        <v>450.80365760000012</v>
      </c>
      <c r="CG86" s="2">
        <f>SUM($C85:CG85)+CG$15</f>
        <v>459.06404960000015</v>
      </c>
      <c r="CH86" s="2">
        <f>SUM($C85:CH85)+CH$15</f>
        <v>467.51375960000013</v>
      </c>
      <c r="CI86" s="2">
        <f>SUM($C85:CI85)+CI$15</f>
        <v>476.30532660000011</v>
      </c>
      <c r="CJ86" s="2">
        <f>SUM($C85:CJ85)+CJ$15</f>
        <v>485.28050760000008</v>
      </c>
      <c r="CK86" s="2">
        <f>SUM($C85:CK85)+CK$15</f>
        <v>494.65107760000012</v>
      </c>
      <c r="CL86" s="2">
        <f>SUM($C85:CL85)+CL$15</f>
        <v>504.29655560000009</v>
      </c>
      <c r="CM86" s="2">
        <f>SUM($C85:CM85)+CM$15</f>
        <v>513.70198760000005</v>
      </c>
      <c r="CN86" s="2">
        <f>SUM($C85:CN85)+CN$15</f>
        <v>523.35482060000004</v>
      </c>
      <c r="CO86" s="2">
        <f>SUM($C85:CO85)+CO$15</f>
        <v>533.55192660000012</v>
      </c>
      <c r="CP86" s="2">
        <f>SUM($C85:CP85)+CP$15</f>
        <v>544.03078260000007</v>
      </c>
      <c r="CQ86" s="2">
        <f>SUM($C85:CQ85)+CQ$15</f>
        <v>554.53343560000008</v>
      </c>
      <c r="CR86" s="2">
        <f>SUM($C85:CR85)+CR$15</f>
        <v>565.10638860000006</v>
      </c>
      <c r="CS86" s="2">
        <f>SUM($C85:CS85)+CS$15</f>
        <v>575.75610260000008</v>
      </c>
      <c r="CT86" s="2">
        <f>SUM($C85:CT85)+CT$15</f>
        <v>585.51027260000012</v>
      </c>
      <c r="CU86" s="2">
        <f>SUM($C85:CU85)+CU$15</f>
        <v>595.63776360000008</v>
      </c>
      <c r="CV86" s="2">
        <f>SUM($C85:CV85)+CV$15</f>
        <v>606.21848860000011</v>
      </c>
      <c r="CW86" s="2">
        <f>SUM($C85:CW85)+CW$15</f>
        <v>617.0029396000001</v>
      </c>
      <c r="CX86" s="2">
        <f>SUM($C85:CX85)+CX$15</f>
        <v>627.49155360000009</v>
      </c>
      <c r="CY86" s="2">
        <f>SUM($C85:CY85)+CY$15</f>
        <v>639.35086860000013</v>
      </c>
      <c r="CZ86" s="2">
        <f>SUM($C85:CZ85)+CZ$15</f>
        <v>651.73199660000012</v>
      </c>
      <c r="DA86" s="2">
        <f>SUM($C85:DA85)+DA$15</f>
        <v>664.33742660000007</v>
      </c>
      <c r="DB86" s="2">
        <f>SUM($C85:DB85)+DB$15</f>
        <v>677.2327756000002</v>
      </c>
      <c r="DC86" s="2">
        <f>SUM($C85:DC85)+DC$15</f>
        <v>690.42160860000013</v>
      </c>
      <c r="DD86" s="2">
        <f>SUM($C85:DD85)+DD$15</f>
        <v>704.46117760000016</v>
      </c>
      <c r="DE86" s="2">
        <f>SUM($C85:DE85)+DE$15</f>
        <v>719.16792260000011</v>
      </c>
      <c r="DF86" s="2">
        <f>SUM($C85:DF85)+DF$15</f>
        <v>734.29243560000009</v>
      </c>
      <c r="DG86" s="2">
        <f>SUM($C85:DG85)+DG$15</f>
        <v>749.87310260000015</v>
      </c>
      <c r="DH86" s="2">
        <f>SUM($C85:DH85)+DH$15</f>
        <v>766.2768576000002</v>
      </c>
      <c r="DI86" s="2">
        <f>SUM($C85:DI85)+DI$15</f>
        <v>782.24666160000015</v>
      </c>
      <c r="DJ86" s="2">
        <f>SUM($C85:DJ85)+DJ$15</f>
        <v>797.93636360000028</v>
      </c>
      <c r="DK86" s="2">
        <f>SUM($C85:DK85)+DK$15</f>
        <v>813.47439160000022</v>
      </c>
      <c r="DL86" s="2">
        <f>SUM($C85:DL85)+DL$15</f>
        <v>829.32178760000022</v>
      </c>
      <c r="DM86" s="2">
        <f>SUM($C85:DM85)+DM$15</f>
        <v>845.55694660000017</v>
      </c>
      <c r="DN86" s="2">
        <f>SUM($C85:DN85)+DN$15</f>
        <v>861.73837560000015</v>
      </c>
      <c r="DO86" s="2">
        <f>SUM($C85:DO85)+DO$15</f>
        <v>878.27377160000015</v>
      </c>
      <c r="DP86" s="2">
        <f>SUM($C85:DP85)+DP$15</f>
        <v>895.2959446000001</v>
      </c>
      <c r="DQ86" s="2">
        <f>SUM($C85:DQ85)+DQ$15</f>
        <v>913.02683460000003</v>
      </c>
      <c r="DR86" s="2">
        <f>SUM($C85:DR85)+DR$15</f>
        <v>931.27412460000005</v>
      </c>
      <c r="DS86" s="2">
        <f>SUM($C85:DS85)+DS$15</f>
        <v>950.83838160000005</v>
      </c>
      <c r="DT86" s="2">
        <f>SUM($C85:DT85)+DT$15</f>
        <v>970.68888160000006</v>
      </c>
      <c r="DU86" s="2">
        <f>SUM($C85:DU85)+DU$15</f>
        <v>991.23223860000007</v>
      </c>
      <c r="DV86" s="2">
        <f>SUM($C85:DV85)+DV$15</f>
        <v>1012.4743096000001</v>
      </c>
      <c r="DW86" s="2">
        <f>SUM($C85:DW85)+DW$15</f>
        <v>1033.5491326000001</v>
      </c>
      <c r="DX86" s="2">
        <f>SUM($C85:DX85)+DX$15</f>
        <v>1054.7552036000002</v>
      </c>
      <c r="DY86" s="2">
        <f>SUM($C85:DY85)+DY$15</f>
        <v>1076.8835646000002</v>
      </c>
      <c r="DZ86" s="2">
        <f>SUM($C85:DZ85)+DZ$15</f>
        <v>1099.5108416000003</v>
      </c>
      <c r="EA86" s="2">
        <f>SUM($C85:EA85)+EA$15</f>
        <v>1122.5669446000002</v>
      </c>
      <c r="EB86" s="2">
        <f>SUM($C85:EB85)+EB$15</f>
        <v>1145.9330946000002</v>
      </c>
      <c r="EC86" s="2">
        <f>SUM($C85:EC85)+EC$15</f>
        <v>1169.3673916</v>
      </c>
      <c r="ED86" s="2">
        <f>SUM($C85:ED85)+ED$15</f>
        <v>1192.6184276000001</v>
      </c>
      <c r="EE86" s="2">
        <f>SUM($C85:EE85)+EE$15</f>
        <v>1215.7801216000003</v>
      </c>
      <c r="EF86" s="2">
        <f>SUM($C85:EF85)+EF$15</f>
        <v>1239.5595236000001</v>
      </c>
      <c r="EG86" s="2">
        <f>SUM($C85:EG85)+EG$15</f>
        <v>1264.8012876000003</v>
      </c>
      <c r="EH86" s="2">
        <f>SUM($C85:EH85)+EH$15</f>
        <v>1290.2359316000002</v>
      </c>
      <c r="EI86" s="2">
        <f>SUM($C85:EI85)+EI$15</f>
        <v>1316.1338396000003</v>
      </c>
      <c r="EJ86" s="2">
        <f>SUM($C85:EJ85)+EJ$15</f>
        <v>1342.3585476000003</v>
      </c>
      <c r="EK86" s="2">
        <f>SUM($C85:EK85)+EK$15</f>
        <v>1369.1789406000003</v>
      </c>
      <c r="EL86" s="2">
        <f>SUM($C85:EL85)+EL$15</f>
        <v>1396.2228406000002</v>
      </c>
      <c r="EM86" s="2">
        <f>SUM($C85:EM85)+EM$15</f>
        <v>1423.5814206</v>
      </c>
      <c r="EN86" s="2">
        <f>SUM($C85:EN85)+EN$15</f>
        <v>1451.2029406000001</v>
      </c>
      <c r="EO86" s="2">
        <f>SUM($C85:EO85)+EO$15</f>
        <v>1478.4286266000001</v>
      </c>
      <c r="EP86" s="2">
        <f>SUM($C85:EP85)+EP$15</f>
        <v>1505.7887186</v>
      </c>
      <c r="EQ86" s="2">
        <f>SUM($C85:EQ85)+EQ$15</f>
        <v>1534.0050286000001</v>
      </c>
      <c r="ER86" s="2">
        <f>SUM($C85:ER85)+ER$15</f>
        <v>1562.5427225999999</v>
      </c>
      <c r="ES86" s="2">
        <f>SUM($C85:ES85)+ES$15</f>
        <v>1592.1107265999999</v>
      </c>
      <c r="ET86" s="2">
        <f>SUM($C85:ET85)+ET$15</f>
        <v>1623.2750365999996</v>
      </c>
      <c r="EU86" s="2">
        <f>SUM($C85:EU85)+EU$15</f>
        <v>1653.0154455999996</v>
      </c>
      <c r="EV86" s="2">
        <f>SUM($C85:EV85)+EV$15</f>
        <v>1683.0696635999998</v>
      </c>
      <c r="EW86" s="2">
        <f>SUM($C85:EW85)+EW$15</f>
        <v>1713.1522315999998</v>
      </c>
      <c r="EX86" s="2">
        <f>SUM($C85:EX85)+EX$15</f>
        <v>1743.0713205999998</v>
      </c>
      <c r="EY86" s="2">
        <f>SUM($C85:EY85)+EY$15</f>
        <v>1773.8957195999997</v>
      </c>
      <c r="EZ86" s="2">
        <f>SUM($C85:EZ85)+EZ$15</f>
        <v>1806.5358755999998</v>
      </c>
      <c r="FA86" s="2">
        <f>SUM($C85:FA85)+FA$15</f>
        <v>1839.6354055999998</v>
      </c>
      <c r="FB86" s="2">
        <f>SUM($C85:FB85)+FB$15</f>
        <v>1873.1688905999999</v>
      </c>
      <c r="FC86" s="2">
        <f>SUM($C85:FC85)+FC$15</f>
        <v>1908.0066205999997</v>
      </c>
      <c r="FD86" s="2">
        <f>SUM($C85:FD85)+FD$15</f>
        <v>1943.0001245999997</v>
      </c>
      <c r="FE86" s="2">
        <f>SUM($C85:FE85)+FE$15</f>
        <v>1978.7094585999996</v>
      </c>
      <c r="FF86" s="2">
        <f>SUM($C85:FF85)+FF$15</f>
        <v>2014.4123485999996</v>
      </c>
      <c r="FG86" s="2">
        <f>SUM($C85:FG85)+FG$15</f>
        <v>2051.8029985999997</v>
      </c>
      <c r="FH86" s="2">
        <f>SUM($C85:FH85)+FH$15</f>
        <v>2090.3386485999995</v>
      </c>
      <c r="FI86" s="2">
        <f>SUM($C85:FI85)+FI$15</f>
        <v>2129.5101685999998</v>
      </c>
      <c r="FJ86" s="2">
        <f>SUM($C85:FJ85)+FJ$15</f>
        <v>2168.4749285999997</v>
      </c>
      <c r="FK86" s="2">
        <f>SUM($C85:FK85)+FK$15</f>
        <v>2208.0228735999999</v>
      </c>
      <c r="FL86" s="2">
        <f>SUM($C85:FL85)+FL$15</f>
        <v>2247.9427935999997</v>
      </c>
      <c r="FM86" s="2">
        <f>SUM($C85:FM85)+FM$15</f>
        <v>2286.8111386</v>
      </c>
      <c r="FN86" s="2">
        <f>SUM($C85:FN85)+FN$15</f>
        <v>2326.1603535999998</v>
      </c>
      <c r="FO86" s="2">
        <f>SUM($C85:FO85)+FO$15</f>
        <v>2365.9364735999998</v>
      </c>
      <c r="FP86" s="2">
        <f>SUM($C85:FP85)+FP$15</f>
        <v>2406.2945585999996</v>
      </c>
      <c r="FQ86" s="2">
        <f>SUM($C85:FQ85)+FQ$15</f>
        <v>2444.7237915999999</v>
      </c>
      <c r="FR86" s="2">
        <f>SUM($C85:FR85)+FR$15</f>
        <v>2484.9391836</v>
      </c>
      <c r="FS86" s="2">
        <f>SUM($C85:FS85)+FS$15</f>
        <v>2525.3351536</v>
      </c>
      <c r="FT86" s="2">
        <f>SUM($C85:FT85)+FT$15</f>
        <v>2565.7711536000002</v>
      </c>
      <c r="FU86" s="2">
        <f>SUM($C85:FU85)+FU$15</f>
        <v>2606.6391535999996</v>
      </c>
      <c r="FV86" s="2">
        <f>SUM($C85:FV85)+FV$15</f>
        <v>2647.9391535999998</v>
      </c>
      <c r="FW86" s="2">
        <f>SUM($C85:FW85)+FW$15</f>
        <v>2689.6711535999998</v>
      </c>
      <c r="FX86" s="2">
        <f>SUM($C85:FX85)+FX$15</f>
        <v>2731.8351536</v>
      </c>
      <c r="FY86" s="2">
        <f>SUM($C85:FY85)+FY$15</f>
        <v>2774.4311536</v>
      </c>
      <c r="FZ86" s="2">
        <f>SUM($C85:FZ85)+FZ$15</f>
        <v>2817.4591535999998</v>
      </c>
      <c r="GA86" s="2">
        <f>SUM($C85:GA85)+GA$15</f>
        <v>2860.0605535999998</v>
      </c>
      <c r="GB86" s="2">
        <f>SUM($C85:GB85)+GB$15</f>
        <v>2902.2182843317073</v>
      </c>
      <c r="GC86" s="2">
        <f>SUM($C85:GC85)+GC$15</f>
        <v>2943.9152765268291</v>
      </c>
      <c r="GD86" s="2">
        <f>SUM($C85:GD85)+GD$15</f>
        <v>2985.1344609170733</v>
      </c>
      <c r="GE86" s="2">
        <f>SUM($C85:GE85)+GE$15</f>
        <v>3025.8587682341463</v>
      </c>
      <c r="GF86" s="2">
        <f>SUM($C85:GF85)+GF$15</f>
        <v>3066.0711292097558</v>
      </c>
      <c r="GG86" s="2">
        <f>SUM($C85:GG85)+GG$15</f>
        <v>3105.7544745756095</v>
      </c>
      <c r="GH86" s="2">
        <f>SUM($C85:GH85)+GH$15</f>
        <v>3144.8917350634147</v>
      </c>
      <c r="GI86" s="2">
        <f>SUM($C85:GI85)+GI$15</f>
        <v>3183.4658414048777</v>
      </c>
      <c r="GJ86" s="2">
        <f>SUM($C85:GJ85)+GJ$15</f>
        <v>3221.4597243317071</v>
      </c>
      <c r="GK86" s="2">
        <f>SUM($C85:GK85)+GK$15</f>
        <v>3258.8563145756093</v>
      </c>
      <c r="GL86" s="2">
        <f>SUM($C85:GL85)+GL$15</f>
        <v>3295.6385428682925</v>
      </c>
      <c r="GM86" s="2">
        <f>SUM($C85:GM85)+GM$15</f>
        <v>3331.7893399414629</v>
      </c>
      <c r="GN86" s="2">
        <f>SUM($C85:GN85)+GN$15</f>
        <v>3367.2916365268293</v>
      </c>
      <c r="GO86" s="2">
        <f>SUM($C85:GO85)+GO$15</f>
        <v>3402.128363356097</v>
      </c>
      <c r="GP86" s="2">
        <f>SUM($C85:GP85)+GP$15</f>
        <v>3436.2824511609751</v>
      </c>
      <c r="GQ86" s="2">
        <f>SUM($C85:GQ85)+GQ$15</f>
        <v>3469.7368306731705</v>
      </c>
      <c r="GR86" s="2">
        <f>SUM($C85:GR85)+GR$15</f>
        <v>3502.4744326243899</v>
      </c>
      <c r="GS86" s="2">
        <f>SUM($C85:GS85)+GS$15</f>
        <v>3534.4781877463411</v>
      </c>
      <c r="GT86" s="2">
        <f>SUM($C85:GT85)+GT$15</f>
        <v>3565.7310267707312</v>
      </c>
      <c r="GU86" s="2">
        <f>SUM($C85:GU85)+GU$15</f>
        <v>3596.2158804292676</v>
      </c>
      <c r="GV86" s="2">
        <f>SUM($C85:GV85)+GV$15</f>
        <v>3625.915679453658</v>
      </c>
      <c r="GW86" s="2">
        <f>SUM($C85:GW85)+GW$15</f>
        <v>3654.8133545756095</v>
      </c>
      <c r="GX86" s="2">
        <f>SUM($C85:GX85)+GX$15</f>
        <v>3682.8918365268287</v>
      </c>
      <c r="GY86" s="2">
        <f>SUM($C85:GY85)+GY$15</f>
        <v>3710.1340560390236</v>
      </c>
      <c r="GZ86" s="2">
        <f>SUM($C85:GZ85)+GZ$15</f>
        <v>3736.5229438439019</v>
      </c>
      <c r="HA86" s="2">
        <f>SUM($C85:HA85)+HA$15</f>
        <v>3762.04143067317</v>
      </c>
      <c r="HB86" s="2">
        <f>SUM($C85:HB85)+HB$15</f>
        <v>3786.6724472585361</v>
      </c>
      <c r="HC86" s="2">
        <f>SUM($C85:HC85)+HC$15</f>
        <v>3810.3989243317069</v>
      </c>
      <c r="HD86" s="2">
        <f>SUM($C85:HD85)+HD$15</f>
        <v>3833.2037926243897</v>
      </c>
      <c r="HE86" s="2">
        <f>SUM($C85:HE85)+HE$15</f>
        <v>3855.0699828682918</v>
      </c>
      <c r="HF86" s="2">
        <f>SUM($C85:HF85)+HF$15</f>
        <v>3875.9804257951209</v>
      </c>
      <c r="HG86" s="2">
        <f>SUM($C85:HG85)+HG$15</f>
        <v>3895.9180521365843</v>
      </c>
      <c r="HH86" s="2">
        <f>SUM($C85:HH85)+HH$15</f>
        <v>3914.8657926243895</v>
      </c>
      <c r="HI86" s="2">
        <f>SUM($C85:HI85)+HI$15</f>
        <v>3932.8065779902431</v>
      </c>
      <c r="HJ86" s="2">
        <f>SUM($C85:HJ85)+HJ$15</f>
        <v>3949.7233389658531</v>
      </c>
      <c r="HK86" s="2">
        <f>SUM($C85:HK85)+HK$15</f>
        <v>3965.599006282926</v>
      </c>
      <c r="HL86" s="2">
        <f>SUM($C85:HL85)+HL$15</f>
        <v>3980.4165106731703</v>
      </c>
      <c r="HM86" s="2">
        <f>SUM($C85:HM85)+HM$15</f>
        <v>3994.1587828682923</v>
      </c>
      <c r="HN86" s="2">
        <f>SUM($C85:HN85)+HN$15</f>
        <v>4006.8087535999994</v>
      </c>
      <c r="HO86" s="2">
        <f>SUM($C85:HO85)+HO$15</f>
        <v>4018.3493535999996</v>
      </c>
      <c r="HP86" s="2">
        <f>SUM($C85:HP85)+HP$15</f>
        <v>4029.9720335999996</v>
      </c>
      <c r="HQ86" s="2">
        <f>SUM($C85:HQ85)+HQ$15</f>
        <v>4041.6767935999997</v>
      </c>
      <c r="HR86" s="2">
        <f>SUM($C85:HR85)+HR$15</f>
        <v>4053.4636335999994</v>
      </c>
      <c r="HS86" s="2">
        <f>SUM($C85:HS85)+HS$15</f>
        <v>4065.3325535999993</v>
      </c>
      <c r="HT86" s="2">
        <f>SUM($C85:HT85)+HT$15</f>
        <v>4077.2835535999993</v>
      </c>
      <c r="HU86" s="2">
        <f>SUM($C85:HU85)+HU$15</f>
        <v>4089.3166335999995</v>
      </c>
      <c r="HV86" s="2">
        <f>SUM($C85:HV85)+HV$15</f>
        <v>4101.4317935999998</v>
      </c>
      <c r="HW86" s="2">
        <f>SUM($C85:HW85)+HW$15</f>
        <v>4113.6290335999993</v>
      </c>
      <c r="HX86" s="2">
        <f>SUM($C85:HX85)+HX$15</f>
        <v>4125.9083535999998</v>
      </c>
      <c r="HY86" s="2">
        <f>SUM($C85:HY85)+HY$15</f>
        <v>4138.2697535999996</v>
      </c>
      <c r="HZ86" s="2">
        <f>SUM($C85:HZ85)+HZ$15</f>
        <v>4150.7132335999995</v>
      </c>
      <c r="IA86" s="2">
        <f>SUM($C85:IA85)+IA$15</f>
        <v>4163.2387935999996</v>
      </c>
      <c r="IB86" s="2">
        <f>SUM($C85:IB85)+IB$15</f>
        <v>4175.8464335999997</v>
      </c>
      <c r="IC86" s="2">
        <f>SUM($C85:IC85)+IC$15</f>
        <v>4188.5361536</v>
      </c>
      <c r="ID86" s="2">
        <f>SUM($C85:ID85)+ID$15</f>
        <v>4201.3079535999996</v>
      </c>
      <c r="IE86" s="2">
        <f>SUM($C85:IE85)+IE$15</f>
        <v>4214.1618335999992</v>
      </c>
      <c r="IF86" s="2">
        <f>SUM($C85:IF85)+IF$15</f>
        <v>4227.0977935999999</v>
      </c>
      <c r="IG86" s="2">
        <f>SUM($C85:IG85)+IG$15</f>
        <v>4240.1158335999999</v>
      </c>
      <c r="IH86" s="2">
        <f>SUM($C85:IH85)+IH$15</f>
        <v>4253.2159535999999</v>
      </c>
      <c r="II86" s="2">
        <f>SUM($C85:II85)+II$15</f>
        <v>4266.3981535999992</v>
      </c>
      <c r="IJ86" s="2">
        <f>SUM($C85:IJ85)+IJ$15</f>
        <v>4279.6624335999995</v>
      </c>
      <c r="IK86" s="2">
        <f>SUM($C85:IK85)+IK$15</f>
        <v>4293.0087936</v>
      </c>
      <c r="IL86" s="2">
        <f>SUM($C85:IL85)+IL$15</f>
        <v>4306.4372335999997</v>
      </c>
      <c r="IM86" s="2">
        <f>SUM($C85:IM85)+IM$15</f>
        <v>4319.9477535999995</v>
      </c>
      <c r="IN86" s="2">
        <f>SUM($C85:IN85)+IN$15</f>
        <v>4333.5403535999994</v>
      </c>
      <c r="IO86" s="2">
        <f>SUM($C85:IO85)+IO$15</f>
        <v>4347.2150335999995</v>
      </c>
      <c r="IP86" s="2">
        <f>SUM($C85:IP85)+IP$15</f>
        <v>4360.9717935999997</v>
      </c>
      <c r="IQ86" s="2">
        <f>SUM($C85:IQ85)+IQ$15</f>
        <v>4374.8106336000001</v>
      </c>
      <c r="IR86" s="2">
        <f>SUM($C85:IR85)+IR$15</f>
        <v>4388.7315535999996</v>
      </c>
      <c r="IS86" s="2">
        <f>SUM($C85:IS85)+IS$15</f>
        <v>4402.7345535999993</v>
      </c>
    </row>
    <row r="87" spans="1:253" s="2" customFormat="1" ht="16.7" customHeight="1">
      <c r="A87" s="7"/>
      <c r="B87" s="11" t="s">
        <v>129</v>
      </c>
      <c r="GA87" s="2">
        <f t="shared" ref="GA87:HN87" si="269">GA86*CCaLO*(GA$1-$FZ$1)/40</f>
        <v>0.76862943118168547</v>
      </c>
      <c r="GB87" s="2">
        <f t="shared" si="269"/>
        <v>1.5599182935082365</v>
      </c>
      <c r="GC87" s="2">
        <f t="shared" si="269"/>
        <v>2.3734951222578453</v>
      </c>
      <c r="GD87" s="2">
        <f t="shared" si="269"/>
        <v>3.2089701035280029</v>
      </c>
      <c r="GE87" s="2">
        <f t="shared" si="269"/>
        <v>4.0659350742354983</v>
      </c>
      <c r="GF87" s="2">
        <f t="shared" si="269"/>
        <v>4.9439635221164204</v>
      </c>
      <c r="GG87" s="2">
        <f t="shared" si="269"/>
        <v>5.8426105857261579</v>
      </c>
      <c r="GH87" s="2">
        <f t="shared" si="269"/>
        <v>6.7614130544393971</v>
      </c>
      <c r="GI87" s="2">
        <f t="shared" si="269"/>
        <v>7.6998893684501208</v>
      </c>
      <c r="GJ87" s="2">
        <f t="shared" si="269"/>
        <v>8.6575396187716205</v>
      </c>
      <c r="GK87" s="2">
        <f t="shared" si="269"/>
        <v>9.6338455472364721</v>
      </c>
      <c r="GL87" s="2">
        <f t="shared" si="269"/>
        <v>10.628270546496562</v>
      </c>
      <c r="GM87" s="2">
        <f t="shared" si="269"/>
        <v>11.640259660023071</v>
      </c>
      <c r="GN87" s="2">
        <f t="shared" si="269"/>
        <v>12.66923958210648</v>
      </c>
      <c r="GO87" s="2">
        <f t="shared" si="269"/>
        <v>13.714618657856562</v>
      </c>
      <c r="GP87" s="2">
        <f t="shared" si="269"/>
        <v>14.775786883202406</v>
      </c>
      <c r="GQ87" s="2">
        <f t="shared" si="269"/>
        <v>15.852115904892381</v>
      </c>
      <c r="GR87" s="2">
        <f t="shared" si="269"/>
        <v>16.942959020494168</v>
      </c>
      <c r="GS87" s="2">
        <f t="shared" si="269"/>
        <v>18.047651178394737</v>
      </c>
      <c r="GT87" s="2">
        <f t="shared" si="269"/>
        <v>19.165508977800368</v>
      </c>
      <c r="GU87" s="2">
        <f t="shared" si="269"/>
        <v>20.295830668736627</v>
      </c>
      <c r="GV87" s="2">
        <f t="shared" si="269"/>
        <v>21.437896152048392</v>
      </c>
      <c r="GW87" s="2">
        <f t="shared" si="269"/>
        <v>22.59096697939983</v>
      </c>
      <c r="GX87" s="2">
        <f t="shared" si="269"/>
        <v>23.754286353274416</v>
      </c>
      <c r="GY87" s="2">
        <f t="shared" si="269"/>
        <v>24.92707912697491</v>
      </c>
      <c r="GZ87" s="2">
        <f t="shared" si="269"/>
        <v>26.108551804623382</v>
      </c>
      <c r="HA87" s="2">
        <f t="shared" si="269"/>
        <v>27.297892541161207</v>
      </c>
      <c r="HB87" s="2">
        <f t="shared" si="269"/>
        <v>28.494271142349042</v>
      </c>
      <c r="HC87" s="2">
        <f t="shared" si="269"/>
        <v>29.696839064766852</v>
      </c>
      <c r="HD87" s="2">
        <f t="shared" si="269"/>
        <v>30.904729415813904</v>
      </c>
      <c r="HE87" s="2">
        <f t="shared" si="269"/>
        <v>32.117056953708762</v>
      </c>
      <c r="HF87" s="2">
        <f t="shared" si="269"/>
        <v>33.332918087489276</v>
      </c>
      <c r="HG87" s="2">
        <f t="shared" si="269"/>
        <v>34.551390877012615</v>
      </c>
      <c r="HH87" s="2">
        <f t="shared" si="269"/>
        <v>35.771535032955249</v>
      </c>
      <c r="HI87" s="2">
        <f t="shared" si="269"/>
        <v>36.992391916812906</v>
      </c>
      <c r="HJ87" s="2">
        <f t="shared" si="269"/>
        <v>38.212984540900678</v>
      </c>
      <c r="HK87" s="2">
        <f t="shared" si="269"/>
        <v>39.4323175683529</v>
      </c>
      <c r="HL87" s="2">
        <f t="shared" si="269"/>
        <v>40.649377313123232</v>
      </c>
      <c r="HM87" s="2">
        <f t="shared" si="269"/>
        <v>41.863131739984624</v>
      </c>
      <c r="HN87" s="2">
        <f t="shared" si="269"/>
        <v>43.072530464529329</v>
      </c>
      <c r="HO87" s="2">
        <f t="shared" ref="HO87:IS87" si="270">HO86*CCaLO</f>
        <v>43.196590003091622</v>
      </c>
      <c r="HP87" s="2">
        <f t="shared" si="270"/>
        <v>43.321531888059226</v>
      </c>
      <c r="HQ87" s="2">
        <f t="shared" si="270"/>
        <v>43.447356119432143</v>
      </c>
      <c r="HR87" s="2">
        <f t="shared" si="270"/>
        <v>43.57406269721038</v>
      </c>
      <c r="HS87" s="2">
        <f t="shared" si="270"/>
        <v>43.701651621393928</v>
      </c>
      <c r="HT87" s="2">
        <f t="shared" si="270"/>
        <v>43.830122891982796</v>
      </c>
      <c r="HU87" s="2">
        <f t="shared" si="270"/>
        <v>43.959476508976984</v>
      </c>
      <c r="HV87" s="2">
        <f t="shared" si="270"/>
        <v>44.089712472376483</v>
      </c>
      <c r="HW87" s="2">
        <f t="shared" si="270"/>
        <v>44.220830782181295</v>
      </c>
      <c r="HX87" s="2">
        <f t="shared" si="270"/>
        <v>44.352831438391433</v>
      </c>
      <c r="HY87" s="2">
        <f t="shared" si="270"/>
        <v>44.485714441006884</v>
      </c>
      <c r="HZ87" s="2">
        <f t="shared" si="270"/>
        <v>44.619479790027647</v>
      </c>
      <c r="IA87" s="2">
        <f t="shared" si="270"/>
        <v>44.754127485453729</v>
      </c>
      <c r="IB87" s="2">
        <f t="shared" si="270"/>
        <v>44.889657527285131</v>
      </c>
      <c r="IC87" s="2">
        <f t="shared" si="270"/>
        <v>45.026069915521845</v>
      </c>
      <c r="ID87" s="2">
        <f t="shared" si="270"/>
        <v>45.163364650163871</v>
      </c>
      <c r="IE87" s="2">
        <f t="shared" si="270"/>
        <v>45.301541731211216</v>
      </c>
      <c r="IF87" s="2">
        <f t="shared" si="270"/>
        <v>45.440601158663881</v>
      </c>
      <c r="IG87" s="2">
        <f t="shared" si="270"/>
        <v>45.580542932521858</v>
      </c>
      <c r="IH87" s="2">
        <f t="shared" si="270"/>
        <v>45.721367052785155</v>
      </c>
      <c r="II87" s="2">
        <f t="shared" si="270"/>
        <v>45.863073519453764</v>
      </c>
      <c r="IJ87" s="2">
        <f t="shared" si="270"/>
        <v>46.005662332527692</v>
      </c>
      <c r="IK87" s="2">
        <f t="shared" si="270"/>
        <v>46.149133492006939</v>
      </c>
      <c r="IL87" s="2">
        <f t="shared" si="270"/>
        <v>46.293486997891499</v>
      </c>
      <c r="IM87" s="2">
        <f t="shared" si="270"/>
        <v>46.438722850181371</v>
      </c>
      <c r="IN87" s="2">
        <f t="shared" si="270"/>
        <v>46.584841048876562</v>
      </c>
      <c r="IO87" s="2">
        <f t="shared" si="270"/>
        <v>46.731841593977073</v>
      </c>
      <c r="IP87" s="2">
        <f t="shared" si="270"/>
        <v>46.879724485482903</v>
      </c>
      <c r="IQ87" s="2">
        <f t="shared" si="270"/>
        <v>47.028489723394046</v>
      </c>
      <c r="IR87" s="2">
        <f t="shared" si="270"/>
        <v>47.1781373077105</v>
      </c>
      <c r="IS87" s="2">
        <f t="shared" si="270"/>
        <v>47.328667238432267</v>
      </c>
    </row>
    <row r="88" spans="1:253" s="2" customFormat="1" ht="16.7" customHeight="1">
      <c r="A88" s="7"/>
      <c r="B88" s="10" t="s">
        <v>130</v>
      </c>
      <c r="C88" s="2">
        <f>C$14+C86-SUM($C87:C87)</f>
        <v>4.2168645700000003</v>
      </c>
      <c r="D88" s="2">
        <f>D$14+D86-SUM($C87:D87)</f>
        <v>8.5318010199999996</v>
      </c>
      <c r="E88" s="2">
        <f>E$14+E86-SUM($C87:E87)</f>
        <v>12.91285738</v>
      </c>
      <c r="F88" s="2">
        <f>F$14+F86-SUM($C87:F87)</f>
        <v>17.372545159999998</v>
      </c>
      <c r="G88" s="2">
        <f>G$14+G86-SUM($C87:G87)</f>
        <v>21.920273519999999</v>
      </c>
      <c r="H88" s="2">
        <f>H$14+H86-SUM($C87:H87)</f>
        <v>26.491907060000003</v>
      </c>
      <c r="I88" s="2">
        <f>I$14+I86-SUM($C87:I87)</f>
        <v>31.106389280000002</v>
      </c>
      <c r="J88" s="2">
        <f>J$14+J86-SUM($C87:J87)</f>
        <v>35.771041240000002</v>
      </c>
      <c r="K88" s="2">
        <f>K$14+K86-SUM($C87:K87)</f>
        <v>40.467213639999997</v>
      </c>
      <c r="L88" s="2">
        <f>L$14+L86-SUM($C87:L87)</f>
        <v>45.239687889999999</v>
      </c>
      <c r="M88" s="2">
        <f>M$14+M86-SUM($C87:M87)</f>
        <v>49.89895181</v>
      </c>
      <c r="N88" s="2">
        <f>N$14+N86-SUM($C87:N87)</f>
        <v>54.480823129999997</v>
      </c>
      <c r="O88" s="2">
        <f>O$14+O86-SUM($C87:O87)</f>
        <v>59.051208950000003</v>
      </c>
      <c r="P88" s="2">
        <f>P$14+P86-SUM($C87:P87)</f>
        <v>63.6435867</v>
      </c>
      <c r="Q88" s="2">
        <f>Q$14+Q86-SUM($C87:Q87)</f>
        <v>68.249460749999997</v>
      </c>
      <c r="R88" s="2">
        <f>R$14+R86-SUM($C87:R87)</f>
        <v>72.843912740000007</v>
      </c>
      <c r="S88" s="2">
        <f>S$14+S86-SUM($C87:S87)</f>
        <v>77.480879259999995</v>
      </c>
      <c r="T88" s="2">
        <f>T$14+T86-SUM($C87:T87)</f>
        <v>82.169512620000006</v>
      </c>
      <c r="U88" s="2">
        <f>U$14+U86-SUM($C87:U87)</f>
        <v>86.851102560000001</v>
      </c>
      <c r="V88" s="2">
        <f>V$14+V86-SUM($C87:V87)</f>
        <v>91.557975839999997</v>
      </c>
      <c r="W88" s="2">
        <f>W$14+W86-SUM($C87:W87)</f>
        <v>96.510249079999994</v>
      </c>
      <c r="X88" s="2">
        <f>X$14+X86-SUM($C87:X87)</f>
        <v>101.61323075999999</v>
      </c>
      <c r="Y88" s="2">
        <f>Y$14+Y86-SUM($C87:Y87)</f>
        <v>106.85066051999999</v>
      </c>
      <c r="Z88" s="2">
        <f>Z$14+Z86-SUM($C87:Z87)</f>
        <v>112.21727588</v>
      </c>
      <c r="AA88" s="2">
        <f>AA$14+AA86-SUM($C87:AA87)</f>
        <v>117.61432360000001</v>
      </c>
      <c r="AB88" s="2">
        <f>AB$14+AB86-SUM($C87:AB87)</f>
        <v>123.11359135000001</v>
      </c>
      <c r="AC88" s="2">
        <f>AC$14+AC86-SUM($C87:AC87)</f>
        <v>128.67439524</v>
      </c>
      <c r="AD88" s="2">
        <f>AD$14+AD86-SUM($C87:AD87)</f>
        <v>134.32899682000001</v>
      </c>
      <c r="AE88" s="2">
        <f>AE$14+AE86-SUM($C87:AE87)</f>
        <v>140.06680674</v>
      </c>
      <c r="AF88" s="2">
        <f>AF$14+AF86-SUM($C87:AF87)</f>
        <v>145.90840156000002</v>
      </c>
      <c r="AG88" s="2">
        <f>AG$14+AG86-SUM($C87:AG87)</f>
        <v>151.91763441000001</v>
      </c>
      <c r="AH88" s="2">
        <f>AH$14+AH86-SUM($C87:AH87)</f>
        <v>157.94183067000003</v>
      </c>
      <c r="AI88" s="2">
        <f>AI$14+AI86-SUM($C87:AI87)</f>
        <v>164.10246866000003</v>
      </c>
      <c r="AJ88" s="2">
        <f>AJ$14+AJ86-SUM($C87:AJ87)</f>
        <v>170.41479902000003</v>
      </c>
      <c r="AK88" s="2">
        <f>AK$14+AK86-SUM($C87:AK87)</f>
        <v>176.75919902000004</v>
      </c>
      <c r="AL88" s="2">
        <f>AL$14+AL86-SUM($C87:AL87)</f>
        <v>183.11865686000004</v>
      </c>
      <c r="AM88" s="2">
        <f>AM$14+AM86-SUM($C87:AM87)</f>
        <v>189.55660329000006</v>
      </c>
      <c r="AN88" s="2">
        <f>AN$14+AN86-SUM($C87:AN87)</f>
        <v>196.12366714000004</v>
      </c>
      <c r="AO88" s="2">
        <f>AO$14+AO86-SUM($C87:AO87)</f>
        <v>202.84234772000005</v>
      </c>
      <c r="AP88" s="2">
        <f>AP$14+AP86-SUM($C87:AP87)</f>
        <v>209.56750844000004</v>
      </c>
      <c r="AQ88" s="2">
        <f>AQ$14+AQ86-SUM($C87:AQ87)</f>
        <v>216.69839722000003</v>
      </c>
      <c r="AR88" s="2">
        <f>AR$14+AR86-SUM($C87:AR87)</f>
        <v>224.01966809000004</v>
      </c>
      <c r="AS88" s="2">
        <f>AS$14+AS86-SUM($C87:AS87)</f>
        <v>231.41025261000004</v>
      </c>
      <c r="AT88" s="2">
        <f>AT$14+AT86-SUM($C87:AT87)</f>
        <v>238.87184753000003</v>
      </c>
      <c r="AU88" s="2">
        <f>AU$14+AU86-SUM($C87:AU87)</f>
        <v>246.44047379000006</v>
      </c>
      <c r="AV88" s="2">
        <f>AV$14+AV86-SUM($C87:AV87)</f>
        <v>254.15990999000005</v>
      </c>
      <c r="AW88" s="2">
        <f>AW$14+AW86-SUM($C87:AW87)</f>
        <v>261.99032557000004</v>
      </c>
      <c r="AX88" s="2">
        <f>AX$14+AX86-SUM($C87:AX87)</f>
        <v>269.93223050000006</v>
      </c>
      <c r="AY88" s="2">
        <f>AY$14+AY86-SUM($C87:AY87)</f>
        <v>278.01841950000005</v>
      </c>
      <c r="AZ88" s="2">
        <f>AZ$14+AZ86-SUM($C87:AZ87)</f>
        <v>286.35551160000006</v>
      </c>
      <c r="BA88" s="2">
        <f>BA$14+BA86-SUM($C87:BA87)</f>
        <v>294.89952396000001</v>
      </c>
      <c r="BB88" s="2">
        <f>BB$14+BB86-SUM($C87:BB87)</f>
        <v>303.57277731000005</v>
      </c>
      <c r="BC88" s="2">
        <f>BC$14+BC86-SUM($C87:BC87)</f>
        <v>312.38594549000004</v>
      </c>
      <c r="BD88" s="2">
        <f>BD$14+BD86-SUM($C87:BD87)</f>
        <v>321.43368109000005</v>
      </c>
      <c r="BE88" s="2">
        <f>BE$14+BE86-SUM($C87:BE87)</f>
        <v>330.61401419000003</v>
      </c>
      <c r="BF88" s="2">
        <f>BF$14+BF86-SUM($C87:BF87)</f>
        <v>339.98683839000006</v>
      </c>
      <c r="BG88" s="2">
        <f>BG$14+BG86-SUM($C87:BG87)</f>
        <v>349.53031292000009</v>
      </c>
      <c r="BH88" s="2">
        <f>BH$14+BH86-SUM($C87:BH87)</f>
        <v>359.52510304000009</v>
      </c>
      <c r="BI88" s="2">
        <f>BI$14+BI86-SUM($C87:BI87)</f>
        <v>369.45052320000008</v>
      </c>
      <c r="BJ88" s="2">
        <f>BJ$14+BJ86-SUM($C87:BJ87)</f>
        <v>379.56399714000008</v>
      </c>
      <c r="BK88" s="2">
        <f>BK$14+BK86-SUM($C87:BK87)</f>
        <v>389.74989834000007</v>
      </c>
      <c r="BL88" s="2">
        <f>BL$14+BL86-SUM($C87:BL87)</f>
        <v>399.97383112000011</v>
      </c>
      <c r="BM88" s="2">
        <f>BM$14+BM86-SUM($C87:BM87)</f>
        <v>410.32570852000003</v>
      </c>
      <c r="BN88" s="2">
        <f>BN$14+BN86-SUM($C87:BN87)</f>
        <v>420.98610809000007</v>
      </c>
      <c r="BO88" s="2">
        <f>BO$14+BO86-SUM($C87:BO87)</f>
        <v>431.29914439000004</v>
      </c>
      <c r="BP88" s="2">
        <f>BP$14+BP86-SUM($C87:BP87)</f>
        <v>441.53760497000002</v>
      </c>
      <c r="BQ88" s="2">
        <f>BQ$14+BQ86-SUM($C87:BQ87)</f>
        <v>452.03089842000009</v>
      </c>
      <c r="BR88" s="2">
        <f>BR$14+BR86-SUM($C87:BR87)</f>
        <v>462.7046289700001</v>
      </c>
      <c r="BS88" s="2">
        <f>BS$14+BS86-SUM($C87:BS87)</f>
        <v>473.35761343000007</v>
      </c>
      <c r="BT88" s="2">
        <f>BT$14+BT86-SUM($C87:BT87)</f>
        <v>483.4794880500001</v>
      </c>
      <c r="BU88" s="2">
        <f>BU$14+BU86-SUM($C87:BU87)</f>
        <v>494.36062550000008</v>
      </c>
      <c r="BV88" s="2">
        <f>BV$14+BV86-SUM($C87:BV87)</f>
        <v>504.89575630000007</v>
      </c>
      <c r="BW88" s="2">
        <f>BW$14+BW86-SUM($C87:BW87)</f>
        <v>515.69886534000011</v>
      </c>
      <c r="BX88" s="2">
        <f>BX$14+BX86-SUM($C87:BX87)</f>
        <v>527.01806052000006</v>
      </c>
      <c r="BY88" s="2">
        <f>BY$14+BY86-SUM($C87:BY87)</f>
        <v>538.40138317000014</v>
      </c>
      <c r="BZ88" s="2">
        <f>BZ$14+BZ86-SUM($C87:BZ87)</f>
        <v>549.92152954000017</v>
      </c>
      <c r="CA88" s="2">
        <f>CA$14+CA86-SUM($C87:CA87)</f>
        <v>561.37269767000009</v>
      </c>
      <c r="CB88" s="2">
        <f>CB$14+CB86-SUM($C87:CB87)</f>
        <v>573.24522840000009</v>
      </c>
      <c r="CC88" s="2">
        <f>CC$14+CC86-SUM($C87:CC87)</f>
        <v>585.13044190000016</v>
      </c>
      <c r="CD88" s="2">
        <f>CD$14+CD86-SUM($C87:CD87)</f>
        <v>597.38500357000021</v>
      </c>
      <c r="CE88" s="2">
        <f>CE$14+CE86-SUM($C87:CE87)</f>
        <v>609.3872273500001</v>
      </c>
      <c r="CF88" s="2">
        <f>CF$14+CF86-SUM($C87:CF87)</f>
        <v>621.02963739000018</v>
      </c>
      <c r="CG88" s="2">
        <f>CG$14+CG86-SUM($C87:CG87)</f>
        <v>632.38020853000012</v>
      </c>
      <c r="CH88" s="2">
        <f>CH$14+CH86-SUM($C87:CH87)</f>
        <v>643.96679359000018</v>
      </c>
      <c r="CI88" s="2">
        <f>CI$14+CI86-SUM($C87:CI87)</f>
        <v>655.96428744000013</v>
      </c>
      <c r="CJ88" s="2">
        <f>CJ$14+CJ86-SUM($C87:CJ87)</f>
        <v>668.19883288000005</v>
      </c>
      <c r="CK88" s="2">
        <f>CK$14+CK86-SUM($C87:CK87)</f>
        <v>680.91127902000017</v>
      </c>
      <c r="CL88" s="2">
        <f>CL$14+CL86-SUM($C87:CL87)</f>
        <v>693.96541480000008</v>
      </c>
      <c r="CM88" s="2">
        <f>CM$14+CM86-SUM($C87:CM87)</f>
        <v>706.79108904999998</v>
      </c>
      <c r="CN88" s="2">
        <f>CN$14+CN86-SUM($C87:CN87)</f>
        <v>719.92656461000001</v>
      </c>
      <c r="CO88" s="2">
        <f>CO$14+CO86-SUM($C87:CO87)</f>
        <v>733.67800755000007</v>
      </c>
      <c r="CP88" s="2">
        <f>CP$14+CP86-SUM($C87:CP87)</f>
        <v>747.78138747000003</v>
      </c>
      <c r="CQ88" s="2">
        <f>CQ$14+CQ86-SUM($C87:CQ87)</f>
        <v>761.98352431000012</v>
      </c>
      <c r="CR88" s="2">
        <f>CR$14+CR86-SUM($C87:CR87)</f>
        <v>776.37412411000003</v>
      </c>
      <c r="CS88" s="2">
        <f>CS$14+CS86-SUM($C87:CS87)</f>
        <v>790.9528620100001</v>
      </c>
      <c r="CT88" s="2">
        <f>CT$14+CT86-SUM($C87:CT87)</f>
        <v>804.67582917000016</v>
      </c>
      <c r="CU88" s="2">
        <f>CU$14+CU86-SUM($C87:CU87)</f>
        <v>818.94457397000008</v>
      </c>
      <c r="CV88" s="2">
        <f>CV$14+CV86-SUM($C87:CV87)</f>
        <v>833.8515543100001</v>
      </c>
      <c r="CW88" s="2">
        <f>CW$14+CW86-SUM($C87:CW87)</f>
        <v>849.07829031000006</v>
      </c>
      <c r="CX88" s="2">
        <f>CX$14+CX86-SUM($C87:CX87)</f>
        <v>864.10435497000003</v>
      </c>
      <c r="CY88" s="2">
        <f>CY$14+CY86-SUM($C87:CY87)</f>
        <v>880.62291357000015</v>
      </c>
      <c r="CZ88" s="2">
        <f>CZ$14+CZ86-SUM($C87:CZ87)</f>
        <v>897.80590997000013</v>
      </c>
      <c r="DA88" s="2">
        <f>DA$14+DA86-SUM($C87:DA87)</f>
        <v>915.31885423000006</v>
      </c>
      <c r="DB88" s="2">
        <f>DB$14+DB86-SUM($C87:DB87)</f>
        <v>933.24069413000018</v>
      </c>
      <c r="DC88" s="2">
        <f>DC$14+DC86-SUM($C87:DC87)</f>
        <v>951.58825403000014</v>
      </c>
      <c r="DD88" s="2">
        <f>DD$14+DD86-SUM($C87:DD87)</f>
        <v>971.01303303000009</v>
      </c>
      <c r="DE88" s="2">
        <f>DE$14+DE86-SUM($C87:DE87)</f>
        <v>991.27219603000003</v>
      </c>
      <c r="DF88" s="2">
        <f>DF$14+DF86-SUM($C87:DF87)</f>
        <v>1012.1158429300001</v>
      </c>
      <c r="DG88" s="2">
        <f>DG$14+DG86-SUM($C87:DG87)</f>
        <v>1033.54643893</v>
      </c>
      <c r="DH88" s="2">
        <f>DH$14+DH86-SUM($C87:DH87)</f>
        <v>1056.0420034300002</v>
      </c>
      <c r="DI88" s="2">
        <f>DI$14+DI86-SUM($C87:DI87)</f>
        <v>1078.2832607300002</v>
      </c>
      <c r="DJ88" s="2">
        <f>DJ$14+DJ86-SUM($C87:DJ87)</f>
        <v>1100.3724289300003</v>
      </c>
      <c r="DK88" s="2">
        <f>DK$14+DK86-SUM($C87:DK87)</f>
        <v>1122.4465788300004</v>
      </c>
      <c r="DL88" s="2">
        <f>DL$14+DL86-SUM($C87:DL87)</f>
        <v>1145.0145219300002</v>
      </c>
      <c r="DM88" s="2">
        <f>DM$14+DM86-SUM($C87:DM87)</f>
        <v>1168.1386946300001</v>
      </c>
      <c r="DN88" s="2">
        <f>DN$14+DN86-SUM($C87:DN87)</f>
        <v>1191.4229767300003</v>
      </c>
      <c r="DO88" s="2">
        <f>DO$14+DO86-SUM($C87:DO87)</f>
        <v>1215.3424676300001</v>
      </c>
      <c r="DP88" s="2">
        <f>DP$14+DP86-SUM($C87:DP87)</f>
        <v>1239.8890568300001</v>
      </c>
      <c r="DQ88" s="2">
        <f>DQ$14+DQ86-SUM($C87:DQ87)</f>
        <v>1265.30334743</v>
      </c>
      <c r="DR88" s="2">
        <f>DR$14+DR86-SUM($C87:DR87)</f>
        <v>1291.4715955300001</v>
      </c>
      <c r="DS88" s="2">
        <f>DS$14+DS86-SUM($C87:DS87)</f>
        <v>1319.1496892300001</v>
      </c>
      <c r="DT88" s="2">
        <f>DT$14+DT86-SUM($C87:DT87)</f>
        <v>1347.1228342300001</v>
      </c>
      <c r="DU88" s="2">
        <f>DU$14+DU86-SUM($C87:DU87)</f>
        <v>1375.98334643</v>
      </c>
      <c r="DV88" s="2">
        <f>DV$14+DV86-SUM($C87:DV87)</f>
        <v>1405.7651257300001</v>
      </c>
      <c r="DW88" s="2">
        <f>DW$14+DW86-SUM($C87:DW87)</f>
        <v>1435.4262235300002</v>
      </c>
      <c r="DX88" s="2">
        <f>DX$14+DX86-SUM($C87:DX87)</f>
        <v>1465.3800746300003</v>
      </c>
      <c r="DY88" s="2">
        <f>DY$14+DY86-SUM($C87:DY87)</f>
        <v>1496.4099561300002</v>
      </c>
      <c r="DZ88" s="2">
        <f>DZ$14+DZ86-SUM($C87:DZ87)</f>
        <v>1528.0772672300004</v>
      </c>
      <c r="EA88" s="2">
        <f>EA$14+EA86-SUM($C87:EA87)</f>
        <v>1560.2574060300003</v>
      </c>
      <c r="EB88" s="2">
        <f>EB$14+EB86-SUM($C87:EB87)</f>
        <v>1592.9842081300003</v>
      </c>
      <c r="EC88" s="2">
        <f>EC$14+EC86-SUM($C87:EC87)</f>
        <v>1625.75668933</v>
      </c>
      <c r="ED88" s="2">
        <f>ED$14+ED86-SUM($C87:ED87)</f>
        <v>1658.1382891300002</v>
      </c>
      <c r="EE88" s="2">
        <f>EE$14+EE86-SUM($C87:EE87)</f>
        <v>1690.5612432300004</v>
      </c>
      <c r="EF88" s="2">
        <f>EF$14+EF86-SUM($C87:EF87)</f>
        <v>1723.65644023</v>
      </c>
      <c r="EG88" s="2">
        <f>EG$14+EG86-SUM($C87:EG87)</f>
        <v>1758.3349382300003</v>
      </c>
      <c r="EH88" s="2">
        <f>EH$14+EH86-SUM($C87:EH87)</f>
        <v>1793.3183306300002</v>
      </c>
      <c r="EI88" s="2">
        <f>EI$14+EI86-SUM($C87:EI87)</f>
        <v>1828.8738422300003</v>
      </c>
      <c r="EJ88" s="2">
        <f>EJ$14+EJ86-SUM($C87:EJ87)</f>
        <v>1864.8856341300002</v>
      </c>
      <c r="EK88" s="2">
        <f>EK$14+EK86-SUM($C87:EK87)</f>
        <v>1901.6173933300001</v>
      </c>
      <c r="EL88" s="2">
        <f>EL$14+EL86-SUM($C87:EL87)</f>
        <v>1938.7707777300002</v>
      </c>
      <c r="EM88" s="2">
        <f>EM$14+EM86-SUM($C87:EM87)</f>
        <v>1976.2872347299999</v>
      </c>
      <c r="EN88" s="2">
        <f>EN$14+EN86-SUM($C87:EN87)</f>
        <v>2014.0190305300002</v>
      </c>
      <c r="EO88" s="2">
        <f>EO$14+EO86-SUM($C87:EO87)</f>
        <v>2051.36280833</v>
      </c>
      <c r="EP88" s="2">
        <f>EP$14+EP86-SUM($C87:EP87)</f>
        <v>2088.84562633</v>
      </c>
      <c r="EQ88" s="2">
        <f>EQ$14+EQ86-SUM($C87:EQ87)</f>
        <v>2127.2951669300001</v>
      </c>
      <c r="ER88" s="2">
        <f>ER$14+ER86-SUM($C87:ER87)</f>
        <v>2166.2505609300001</v>
      </c>
      <c r="ES88" s="2">
        <f>ES$14+ES86-SUM($C87:ES87)</f>
        <v>2206.37167103</v>
      </c>
      <c r="ET88" s="2">
        <f>ET$14+ET86-SUM($C87:ET87)</f>
        <v>2248.0717437299995</v>
      </c>
      <c r="EU88" s="2">
        <f>EU$14+EU86-SUM($C87:EU87)</f>
        <v>2288.2996397299994</v>
      </c>
      <c r="EV88" s="2">
        <f>EV$14+EV86-SUM($C87:EV87)</f>
        <v>2328.8983546299996</v>
      </c>
      <c r="EW88" s="2">
        <f>EW$14+EW86-SUM($C87:EW87)</f>
        <v>2369.6676953299998</v>
      </c>
      <c r="EX88" s="2">
        <f>EX$14+EX86-SUM($C87:EX87)</f>
        <v>2410.2811815300001</v>
      </c>
      <c r="EY88" s="2">
        <f>EY$14+EY86-SUM($C87:EY87)</f>
        <v>2451.8277287299998</v>
      </c>
      <c r="EZ88" s="2">
        <f>EZ$14+EZ86-SUM($C87:EZ87)</f>
        <v>2495.4347386299996</v>
      </c>
      <c r="FA88" s="2">
        <f>FA$14+FA86-SUM($C87:FA87)</f>
        <v>2539.76954763</v>
      </c>
      <c r="FB88" s="2">
        <f>FB$14+FB86-SUM($C87:FB87)</f>
        <v>2584.7175932300001</v>
      </c>
      <c r="FC88" s="2">
        <f>FC$14+FC86-SUM($C87:FC87)</f>
        <v>2631.1865352300001</v>
      </c>
      <c r="FD88" s="2">
        <f>FD$14+FD86-SUM($C87:FD87)</f>
        <v>2677.9681522299998</v>
      </c>
      <c r="FE88" s="2">
        <f>FE$14+FE86-SUM($C87:FE87)</f>
        <v>2725.5474421299996</v>
      </c>
      <c r="FF88" s="2">
        <f>FF$14+FF86-SUM($C87:FF87)</f>
        <v>2773.0395723299998</v>
      </c>
      <c r="FG88" s="2">
        <f>FG$14+FG86-SUM($C87:FG87)</f>
        <v>2822.4631396299997</v>
      </c>
      <c r="FH88" s="2">
        <f>FH$14+FH86-SUM($C87:FH87)</f>
        <v>2873.4044666299997</v>
      </c>
      <c r="FI88" s="2">
        <f>FI$14+FI86-SUM($C87:FI87)</f>
        <v>2925.1097892299999</v>
      </c>
      <c r="FJ88" s="2">
        <f>FJ$14+FJ86-SUM($C87:FJ87)</f>
        <v>2976.5699376299999</v>
      </c>
      <c r="FK88" s="2">
        <f>FK$14+FK86-SUM($C87:FK87)</f>
        <v>3028.73359613</v>
      </c>
      <c r="FL88" s="2">
        <f>FL$14+FL86-SUM($C87:FL87)</f>
        <v>3081.2927511299999</v>
      </c>
      <c r="FM88" s="2">
        <f>FM$14+FM86-SUM($C87:FM87)</f>
        <v>3132.8431291300003</v>
      </c>
      <c r="FN88" s="2">
        <f>FN$14+FN86-SUM($C87:FN87)</f>
        <v>3185.09256353</v>
      </c>
      <c r="FO88" s="2">
        <f>FO$14+FO86-SUM($C87:FO87)</f>
        <v>3237.91257623</v>
      </c>
      <c r="FP88" s="2">
        <f>FP$14+FP86-SUM($C87:FP87)</f>
        <v>3291.3676305299996</v>
      </c>
      <c r="FQ88" s="2">
        <f>FQ$14+FQ86-SUM($C87:FQ87)</f>
        <v>3342.8258719300002</v>
      </c>
      <c r="FR88" s="2">
        <f>FR$14+FR86-SUM($C87:FR87)</f>
        <v>3396.2724121300002</v>
      </c>
      <c r="FS88" s="2">
        <f>FS$14+FS86-SUM($C87:FS87)</f>
        <v>3450.1235749300004</v>
      </c>
      <c r="FT88" s="2">
        <f>FT$14+FT86-SUM($C87:FT87)</f>
        <v>3504.0597749300005</v>
      </c>
      <c r="FU88" s="2">
        <f>FU$14+FU86-SUM($C87:FU87)</f>
        <v>3558.5453749299995</v>
      </c>
      <c r="FV88" s="2">
        <f>FV$14+FV86-SUM($C87:FV87)</f>
        <v>3613.5803749299998</v>
      </c>
      <c r="FW88" s="2">
        <f>FW$14+FW86-SUM($C87:FW87)</f>
        <v>3669.16477493</v>
      </c>
      <c r="FX88" s="2">
        <f>FX$14+FX86-SUM($C87:FX87)</f>
        <v>3725.2985749300001</v>
      </c>
      <c r="FY88" s="2">
        <f>FY$14+FY86-SUM($C87:FY87)</f>
        <v>3781.98177493</v>
      </c>
      <c r="FZ88" s="2">
        <f>FZ$14+FZ86-SUM($C87:FZ87)</f>
        <v>3839.2143749299998</v>
      </c>
      <c r="GA88" s="2">
        <f>GA$14+GA86-SUM($C87:GA87)</f>
        <v>3895.3691454988184</v>
      </c>
      <c r="GB88" s="2">
        <f>GB$14+GB86-SUM($C87:GB87)</f>
        <v>3950.4063579370177</v>
      </c>
      <c r="GC88" s="2">
        <f>GC$14+GC86-SUM($C87:GC87)</f>
        <v>4004.2866550098815</v>
      </c>
      <c r="GD88" s="2">
        <f>GD$14+GD86-SUM($C87:GD87)</f>
        <v>4056.9710692965978</v>
      </c>
      <c r="GE88" s="2">
        <f>GE$14+GE86-SUM($C87:GE87)</f>
        <v>4108.4210415394346</v>
      </c>
      <c r="GF88" s="2">
        <f>GF$14+GF86-SUM($C87:GF87)</f>
        <v>4158.5984389929281</v>
      </c>
      <c r="GG88" s="2">
        <f>GG$14+GG86-SUM($C87:GG87)</f>
        <v>4207.4655737730563</v>
      </c>
      <c r="GH88" s="2">
        <f>GH$14+GH86-SUM($C87:GH87)</f>
        <v>4254.9852212064216</v>
      </c>
      <c r="GI88" s="2">
        <f>GI$14+GI86-SUM($C87:GI87)</f>
        <v>4301.1206381794345</v>
      </c>
      <c r="GJ88" s="2">
        <f>GJ$14+GJ86-SUM($C87:GJ87)</f>
        <v>4345.8355814874922</v>
      </c>
      <c r="GK88" s="2">
        <f>GK$14+GK86-SUM($C87:GK87)</f>
        <v>4389.0943261841576</v>
      </c>
      <c r="GL88" s="2">
        <f>GL$14+GL86-SUM($C87:GL87)</f>
        <v>4430.861683930344</v>
      </c>
      <c r="GM88" s="2">
        <f>GM$14+GM86-SUM($C87:GM87)</f>
        <v>4471.1030213434924</v>
      </c>
      <c r="GN88" s="2">
        <f>GN$14+GN86-SUM($C87:GN87)</f>
        <v>4509.7842783467522</v>
      </c>
      <c r="GO88" s="2">
        <f>GO$14+GO86-SUM($C87:GO87)</f>
        <v>4546.8719865181638</v>
      </c>
      <c r="GP88" s="2">
        <f>GP$14+GP86-SUM($C87:GP87)</f>
        <v>4582.3332874398393</v>
      </c>
      <c r="GQ88" s="2">
        <f>GQ$14+GQ86-SUM($C87:GQ87)</f>
        <v>4616.1359510471411</v>
      </c>
      <c r="GR88" s="2">
        <f>GR$14+GR86-SUM($C87:GR87)</f>
        <v>4648.2483939778667</v>
      </c>
      <c r="GS88" s="2">
        <f>GS$14+GS86-SUM($C87:GS87)</f>
        <v>4678.6396979214242</v>
      </c>
      <c r="GT88" s="2">
        <f>GT$14+GT86-SUM($C87:GT87)</f>
        <v>4707.2796279680133</v>
      </c>
      <c r="GU88" s="2">
        <f>GU$14+GU86-SUM($C87:GU87)</f>
        <v>4734.1386509578133</v>
      </c>
      <c r="GV88" s="2">
        <f>GV$14+GV86-SUM($C87:GV87)</f>
        <v>4759.1879538301555</v>
      </c>
      <c r="GW88" s="2">
        <f>GW$14+GW86-SUM($C87:GW87)</f>
        <v>4782.3994619727064</v>
      </c>
      <c r="GX88" s="2">
        <f>GX$14+GX86-SUM($C87:GX87)</f>
        <v>4803.7458575706514</v>
      </c>
      <c r="GY88" s="2">
        <f>GY$14+GY86-SUM($C87:GY87)</f>
        <v>4823.2005979558717</v>
      </c>
      <c r="GZ88" s="2">
        <f>GZ$14+GZ86-SUM($C87:GZ87)</f>
        <v>4840.7379339561267</v>
      </c>
      <c r="HA88" s="2">
        <f>HA$14+HA86-SUM($C87:HA87)</f>
        <v>4856.3329282442337</v>
      </c>
      <c r="HB88" s="2">
        <f>HB$14+HB86-SUM($C87:HB87)</f>
        <v>4869.9614736872509</v>
      </c>
      <c r="HC88" s="2">
        <f>HC$14+HC86-SUM($C87:HC87)</f>
        <v>4881.6003116956535</v>
      </c>
      <c r="HD88" s="2">
        <f>HD$14+HD86-SUM($C87:HD87)</f>
        <v>4891.2270505725237</v>
      </c>
      <c r="HE88" s="2">
        <f>HE$14+HE86-SUM($C87:HE87)</f>
        <v>4898.8201838627165</v>
      </c>
      <c r="HF88" s="2">
        <f>HF$14+HF86-SUM($C87:HF87)</f>
        <v>4904.3591087020559</v>
      </c>
      <c r="HG88" s="2">
        <f>HG$14+HG86-SUM($C87:HG87)</f>
        <v>4907.8241441665068</v>
      </c>
      <c r="HH88" s="2">
        <f>HH$14+HH86-SUM($C87:HH87)</f>
        <v>4909.1965496213561</v>
      </c>
      <c r="HI88" s="2">
        <f>HI$14+HI86-SUM($C87:HI87)</f>
        <v>4908.4585430703974</v>
      </c>
      <c r="HJ88" s="2">
        <f>HJ$14+HJ86-SUM($C87:HJ87)</f>
        <v>4905.5933195051066</v>
      </c>
      <c r="HK88" s="2">
        <f>HK$14+HK86-SUM($C87:HK87)</f>
        <v>4900.585069253827</v>
      </c>
      <c r="HL88" s="2">
        <f>HL$14+HL86-SUM($C87:HL87)</f>
        <v>4893.4189963309473</v>
      </c>
      <c r="HM88" s="2">
        <f>HM$14+HM86-SUM($C87:HM87)</f>
        <v>4884.0813367860846</v>
      </c>
      <c r="HN88" s="2">
        <f>HN$14+HN86-SUM($C87:HN87)</f>
        <v>4872.5593770532632</v>
      </c>
      <c r="HO88" s="2">
        <f>HO$14+HO86-SUM($C87:HO87)</f>
        <v>4859.9213870501726</v>
      </c>
      <c r="HP88" s="2">
        <f>HP$14+HP86-SUM($C87:HP87)</f>
        <v>4847.3579351621129</v>
      </c>
      <c r="HQ88" s="2">
        <f>HQ$14+HQ86-SUM($C87:HQ87)</f>
        <v>4834.8681390426809</v>
      </c>
      <c r="HR88" s="2">
        <f>HR$14+HR86-SUM($C87:HR87)</f>
        <v>4822.451116345469</v>
      </c>
      <c r="HS88" s="2">
        <f>HS$14+HS86-SUM($C87:HS87)</f>
        <v>4810.1059847240758</v>
      </c>
      <c r="HT88" s="2">
        <f>HT$14+HT86-SUM($C87:HT87)</f>
        <v>4797.8318618320936</v>
      </c>
      <c r="HU88" s="2">
        <f>HU$14+HU86-SUM($C87:HU87)</f>
        <v>4785.6278653231166</v>
      </c>
      <c r="HV88" s="2">
        <f>HV$14+HV86-SUM($C87:HV87)</f>
        <v>4773.4931128507405</v>
      </c>
      <c r="HW88" s="2">
        <f>HW$14+HW86-SUM($C87:HW87)</f>
        <v>4761.4267220685588</v>
      </c>
      <c r="HX88" s="2">
        <f>HX$14+HX86-SUM($C87:HX87)</f>
        <v>4749.4278106301681</v>
      </c>
      <c r="HY88" s="2">
        <f>HY$14+HY86-SUM($C87:HY87)</f>
        <v>4737.4954961891608</v>
      </c>
      <c r="HZ88" s="2">
        <f>HZ$14+HZ86-SUM($C87:HZ87)</f>
        <v>4725.6288963991328</v>
      </c>
      <c r="IA88" s="2">
        <f>IA$14+IA86-SUM($C87:IA87)</f>
        <v>4713.8271289136783</v>
      </c>
      <c r="IB88" s="2">
        <f>IB$14+IB86-SUM($C87:IB87)</f>
        <v>4702.089311386394</v>
      </c>
      <c r="IC88" s="2">
        <f>IC$14+IC86-SUM($C87:IC87)</f>
        <v>4690.4145614708723</v>
      </c>
      <c r="ID88" s="2">
        <f>ID$14+ID86-SUM($C87:ID87)</f>
        <v>4678.8019968207082</v>
      </c>
      <c r="IE88" s="2">
        <f>IE$14+IE86-SUM($C87:IE87)</f>
        <v>4667.2507350894966</v>
      </c>
      <c r="IF88" s="2">
        <f>IF$14+IF86-SUM($C87:IF87)</f>
        <v>4655.7598939308336</v>
      </c>
      <c r="IG88" s="2">
        <f>IG$14+IG86-SUM($C87:IG87)</f>
        <v>4644.3285909983115</v>
      </c>
      <c r="IH88" s="2">
        <f>IH$14+IH86-SUM($C87:IH87)</f>
        <v>4632.955943945527</v>
      </c>
      <c r="II88" s="2">
        <f>II$14+II86-SUM($C87:II87)</f>
        <v>4621.6410704260725</v>
      </c>
      <c r="IJ88" s="2">
        <f>IJ$14+IJ86-SUM($C87:IJ87)</f>
        <v>4610.3830880935448</v>
      </c>
      <c r="IK88" s="2">
        <f>IK$14+IK86-SUM($C87:IK87)</f>
        <v>4599.181114601538</v>
      </c>
      <c r="IL88" s="2">
        <f>IL$14+IL86-SUM($C87:IL87)</f>
        <v>4588.0342676036462</v>
      </c>
      <c r="IM88" s="2">
        <f>IM$14+IM86-SUM($C87:IM87)</f>
        <v>4576.9416647534636</v>
      </c>
      <c r="IN88" s="2">
        <f>IN$14+IN86-SUM($C87:IN87)</f>
        <v>4565.9024237045878</v>
      </c>
      <c r="IO88" s="2">
        <f>IO$14+IO86-SUM($C87:IO87)</f>
        <v>4554.9156621106104</v>
      </c>
      <c r="IP88" s="2">
        <f>IP$14+IP86-SUM($C87:IP87)</f>
        <v>4543.9804976251289</v>
      </c>
      <c r="IQ88" s="2">
        <f>IQ$14+IQ86-SUM($C87:IQ87)</f>
        <v>4533.096047901734</v>
      </c>
      <c r="IR88" s="2">
        <f>IR$14+IR86-SUM($C87:IR87)</f>
        <v>4522.2614305940242</v>
      </c>
      <c r="IS88" s="2">
        <f>IS$14+IS86-SUM($C87:IS87)</f>
        <v>4511.475763355591</v>
      </c>
    </row>
    <row r="89" spans="1:253" s="2" customFormat="1" ht="16.7" customHeight="1">
      <c r="A89" s="7"/>
      <c r="B89" s="10" t="s">
        <v>131</v>
      </c>
      <c r="C89" s="2">
        <f t="shared" ref="C89:AH89" si="271">C88*GhgT-EaT</f>
        <v>-5.1412142422482668E-2</v>
      </c>
      <c r="D89" s="2">
        <f t="shared" si="271"/>
        <v>-4.9787355943120296E-2</v>
      </c>
      <c r="E89" s="2">
        <f t="shared" si="271"/>
        <v>-4.8137672055179714E-2</v>
      </c>
      <c r="F89" s="2">
        <f t="shared" si="271"/>
        <v>-4.6458379557807808E-2</v>
      </c>
      <c r="G89" s="2">
        <f t="shared" si="271"/>
        <v>-4.47459354380014E-2</v>
      </c>
      <c r="H89" s="2">
        <f t="shared" si="271"/>
        <v>-4.3024489838404789E-2</v>
      </c>
      <c r="I89" s="2">
        <f t="shared" si="271"/>
        <v>-4.1286909596565058E-2</v>
      </c>
      <c r="J89" s="2">
        <f t="shared" si="271"/>
        <v>-3.9530437972159285E-2</v>
      </c>
      <c r="K89" s="2">
        <f t="shared" si="271"/>
        <v>-3.7762097346824064E-2</v>
      </c>
      <c r="L89" s="2">
        <f t="shared" si="271"/>
        <v>-3.5965025310107257E-2</v>
      </c>
      <c r="M89" s="2">
        <f t="shared" si="271"/>
        <v>-3.4210582548616086E-2</v>
      </c>
      <c r="N89" s="2">
        <f t="shared" si="271"/>
        <v>-3.2485281919700862E-2</v>
      </c>
      <c r="O89" s="2">
        <f t="shared" si="271"/>
        <v>-3.0764306148248766E-2</v>
      </c>
      <c r="P89" s="2">
        <f t="shared" si="271"/>
        <v>-2.9035049330034309E-2</v>
      </c>
      <c r="Q89" s="2">
        <f t="shared" si="271"/>
        <v>-2.7300710488940602E-2</v>
      </c>
      <c r="R89" s="2">
        <f t="shared" si="271"/>
        <v>-2.5570672617019785E-2</v>
      </c>
      <c r="S89" s="2">
        <f t="shared" si="271"/>
        <v>-2.3824625926818364E-2</v>
      </c>
      <c r="T89" s="2">
        <f t="shared" si="271"/>
        <v>-2.2059124122031554E-2</v>
      </c>
      <c r="U89" s="2">
        <f t="shared" si="271"/>
        <v>-2.029627451240848E-2</v>
      </c>
      <c r="V89" s="2">
        <f t="shared" si="271"/>
        <v>-1.8523904477754545E-2</v>
      </c>
      <c r="W89" s="2">
        <f t="shared" si="271"/>
        <v>-1.6659129249730023E-2</v>
      </c>
      <c r="X89" s="2">
        <f t="shared" si="271"/>
        <v>-1.4737604857847524E-2</v>
      </c>
      <c r="Y89" s="2">
        <f t="shared" si="271"/>
        <v>-1.276545412995949E-2</v>
      </c>
      <c r="Z89" s="2">
        <f t="shared" si="271"/>
        <v>-1.0744658649445182E-2</v>
      </c>
      <c r="AA89" s="2">
        <f t="shared" si="271"/>
        <v>-8.7124038838090542E-3</v>
      </c>
      <c r="AB89" s="2">
        <f t="shared" si="271"/>
        <v>-6.6416582331764659E-3</v>
      </c>
      <c r="AC89" s="2">
        <f t="shared" si="271"/>
        <v>-4.5477411895412934E-3</v>
      </c>
      <c r="AD89" s="2">
        <f t="shared" si="271"/>
        <v>-2.4185046874915031E-3</v>
      </c>
      <c r="AE89" s="2">
        <f t="shared" si="271"/>
        <v>-2.5793613979776392E-4</v>
      </c>
      <c r="AF89" s="2">
        <f t="shared" si="271"/>
        <v>1.9417125436606633E-3</v>
      </c>
      <c r="AG89" s="2">
        <f t="shared" si="271"/>
        <v>4.2044852169453931E-3</v>
      </c>
      <c r="AH89" s="2">
        <f t="shared" si="271"/>
        <v>6.47289235241396E-3</v>
      </c>
      <c r="AI89" s="2">
        <f t="shared" ref="AI89:BN89" si="272">AI88*GhgT-EaT</f>
        <v>8.7926765314829611E-3</v>
      </c>
      <c r="AJ89" s="2">
        <f t="shared" si="272"/>
        <v>1.1169580372603634E-2</v>
      </c>
      <c r="AK89" s="2">
        <f t="shared" si="272"/>
        <v>1.3558560015552175E-2</v>
      </c>
      <c r="AL89" s="2">
        <f t="shared" si="272"/>
        <v>1.5953209678238885E-2</v>
      </c>
      <c r="AM89" s="2">
        <f t="shared" si="272"/>
        <v>1.8377414167814445E-2</v>
      </c>
      <c r="AN89" s="2">
        <f t="shared" si="272"/>
        <v>2.0850237736882167E-2</v>
      </c>
      <c r="AO89" s="2">
        <f t="shared" si="272"/>
        <v>2.3380152485809359E-2</v>
      </c>
      <c r="AP89" s="2">
        <f t="shared" si="272"/>
        <v>2.5912507327187119E-2</v>
      </c>
      <c r="AQ89" s="2">
        <f t="shared" si="272"/>
        <v>2.8597638802433024E-2</v>
      </c>
      <c r="AR89" s="2">
        <f t="shared" si="272"/>
        <v>3.1354458528323921E-2</v>
      </c>
      <c r="AS89" s="2">
        <f t="shared" si="272"/>
        <v>3.4137378263487304E-2</v>
      </c>
      <c r="AT89" s="2">
        <f t="shared" si="272"/>
        <v>3.6947036918018573E-2</v>
      </c>
      <c r="AU89" s="2">
        <f t="shared" si="272"/>
        <v>3.9796998153159145E-2</v>
      </c>
      <c r="AV89" s="2">
        <f t="shared" si="272"/>
        <v>4.2703746771915845E-2</v>
      </c>
      <c r="AW89" s="2">
        <f t="shared" si="272"/>
        <v>4.5652284603144487E-2</v>
      </c>
      <c r="AX89" s="2">
        <f t="shared" si="272"/>
        <v>4.8642803675712852E-2</v>
      </c>
      <c r="AY89" s="2">
        <f t="shared" si="272"/>
        <v>5.1687652819845366E-2</v>
      </c>
      <c r="AZ89" s="2">
        <f t="shared" si="272"/>
        <v>5.4826979361092314E-2</v>
      </c>
      <c r="BA89" s="2">
        <f t="shared" si="272"/>
        <v>5.8044221590009236E-2</v>
      </c>
      <c r="BB89" s="2">
        <f t="shared" si="272"/>
        <v>6.1310129428620498E-2</v>
      </c>
      <c r="BC89" s="2">
        <f t="shared" si="272"/>
        <v>6.4628722104350556E-2</v>
      </c>
      <c r="BD89" s="2">
        <f t="shared" si="272"/>
        <v>6.8035640987646195E-2</v>
      </c>
      <c r="BE89" s="2">
        <f t="shared" si="272"/>
        <v>7.1492489372266738E-2</v>
      </c>
      <c r="BF89" s="2">
        <f t="shared" si="272"/>
        <v>7.5021820153859248E-2</v>
      </c>
      <c r="BG89" s="2">
        <f t="shared" si="272"/>
        <v>7.8615409204859821E-2</v>
      </c>
      <c r="BH89" s="2">
        <f t="shared" si="272"/>
        <v>8.2378940844135884E-2</v>
      </c>
      <c r="BI89" s="2">
        <f t="shared" si="272"/>
        <v>8.6116351270646041E-2</v>
      </c>
      <c r="BJ89" s="2">
        <f t="shared" si="272"/>
        <v>8.9924573224203608E-2</v>
      </c>
      <c r="BK89" s="2">
        <f t="shared" si="272"/>
        <v>9.376006761482919E-2</v>
      </c>
      <c r="BL89" s="2">
        <f t="shared" si="272"/>
        <v>9.7609882771864442E-2</v>
      </c>
      <c r="BM89" s="2">
        <f t="shared" si="272"/>
        <v>0.10150787539132394</v>
      </c>
      <c r="BN89" s="2">
        <f t="shared" si="272"/>
        <v>0.10552204183077091</v>
      </c>
      <c r="BO89" s="2">
        <f t="shared" ref="BO89:CT89" si="273">BO88*GhgT-EaT</f>
        <v>0.10940540885959779</v>
      </c>
      <c r="BP89" s="2">
        <f t="shared" si="273"/>
        <v>0.11326069445015813</v>
      </c>
      <c r="BQ89" s="2">
        <f t="shared" si="273"/>
        <v>0.11721193719013911</v>
      </c>
      <c r="BR89" s="2">
        <f t="shared" si="273"/>
        <v>0.12123112340132819</v>
      </c>
      <c r="BS89" s="2">
        <f t="shared" si="273"/>
        <v>0.12524249768598664</v>
      </c>
      <c r="BT89" s="2">
        <f t="shared" si="273"/>
        <v>0.12905388291006734</v>
      </c>
      <c r="BU89" s="2">
        <f t="shared" si="273"/>
        <v>0.13315116805289801</v>
      </c>
      <c r="BV89" s="2">
        <f t="shared" si="273"/>
        <v>0.13711816461947643</v>
      </c>
      <c r="BW89" s="2">
        <f t="shared" si="273"/>
        <v>0.14118606821589427</v>
      </c>
      <c r="BX89" s="2">
        <f t="shared" si="273"/>
        <v>0.14544830370854622</v>
      </c>
      <c r="BY89" s="2">
        <f t="shared" si="273"/>
        <v>0.14973468635780623</v>
      </c>
      <c r="BZ89" s="2">
        <f t="shared" si="273"/>
        <v>0.15407258988874967</v>
      </c>
      <c r="CA89" s="2">
        <f t="shared" si="273"/>
        <v>0.15838451970883524</v>
      </c>
      <c r="CB89" s="2">
        <f t="shared" si="273"/>
        <v>0.16285511333853245</v>
      </c>
      <c r="CC89" s="2">
        <f t="shared" si="273"/>
        <v>0.16733048265692305</v>
      </c>
      <c r="CD89" s="2">
        <f t="shared" si="273"/>
        <v>0.17194492978555423</v>
      </c>
      <c r="CE89" s="2">
        <f t="shared" si="273"/>
        <v>0.17646435924784104</v>
      </c>
      <c r="CF89" s="2">
        <f t="shared" si="273"/>
        <v>0.18084830108322655</v>
      </c>
      <c r="CG89" s="2">
        <f t="shared" si="273"/>
        <v>0.18512235117295908</v>
      </c>
      <c r="CH89" s="2">
        <f t="shared" si="273"/>
        <v>0.18948527214887986</v>
      </c>
      <c r="CI89" s="2">
        <f t="shared" si="273"/>
        <v>0.19400292055913934</v>
      </c>
      <c r="CJ89" s="2">
        <f t="shared" si="273"/>
        <v>0.19860983058954235</v>
      </c>
      <c r="CK89" s="2">
        <f t="shared" si="273"/>
        <v>0.2033966938138882</v>
      </c>
      <c r="CL89" s="2">
        <f t="shared" si="273"/>
        <v>0.208312220047213</v>
      </c>
      <c r="CM89" s="2">
        <f t="shared" si="273"/>
        <v>0.21314171924183173</v>
      </c>
      <c r="CN89" s="2">
        <f t="shared" si="273"/>
        <v>0.21808787391576279</v>
      </c>
      <c r="CO89" s="2">
        <f t="shared" si="273"/>
        <v>0.22326597070108978</v>
      </c>
      <c r="CP89" s="2">
        <f t="shared" si="273"/>
        <v>0.22857658912452605</v>
      </c>
      <c r="CQ89" s="2">
        <f t="shared" si="273"/>
        <v>0.23392439440116836</v>
      </c>
      <c r="CR89" s="2">
        <f t="shared" si="273"/>
        <v>0.23934316528131766</v>
      </c>
      <c r="CS89" s="2">
        <f t="shared" si="273"/>
        <v>0.24483277943915488</v>
      </c>
      <c r="CT89" s="2">
        <f t="shared" si="273"/>
        <v>0.25000015368827089</v>
      </c>
      <c r="CU89" s="2">
        <f t="shared" ref="CU89:DZ89" si="274">CU88*GhgT-EaT</f>
        <v>0.25537304014839751</v>
      </c>
      <c r="CV89" s="2">
        <f t="shared" si="274"/>
        <v>0.26098625378090717</v>
      </c>
      <c r="CW89" s="2">
        <f t="shared" si="274"/>
        <v>0.26671987119666779</v>
      </c>
      <c r="CX89" s="2">
        <f t="shared" si="274"/>
        <v>0.27237792595147015</v>
      </c>
      <c r="CY89" s="2">
        <f t="shared" si="274"/>
        <v>0.27859797831674549</v>
      </c>
      <c r="CZ89" s="2">
        <f t="shared" si="274"/>
        <v>0.28506822429815554</v>
      </c>
      <c r="DA89" s="2">
        <f t="shared" si="274"/>
        <v>0.29166271192901622</v>
      </c>
      <c r="DB89" s="2">
        <f t="shared" si="274"/>
        <v>0.29841116894390857</v>
      </c>
      <c r="DC89" s="2">
        <f t="shared" si="274"/>
        <v>0.30531993054451362</v>
      </c>
      <c r="DD89" s="2">
        <f t="shared" si="274"/>
        <v>0.31263431828799987</v>
      </c>
      <c r="DE89" s="2">
        <f t="shared" si="274"/>
        <v>0.32026289277734105</v>
      </c>
      <c r="DF89" s="2">
        <f t="shared" si="274"/>
        <v>0.32811155429441241</v>
      </c>
      <c r="DG89" s="2">
        <f t="shared" si="274"/>
        <v>0.33618123110865084</v>
      </c>
      <c r="DH89" s="2">
        <f t="shared" si="274"/>
        <v>0.34465192111040616</v>
      </c>
      <c r="DI89" s="2">
        <f t="shared" si="274"/>
        <v>0.35302685190343308</v>
      </c>
      <c r="DJ89" s="2">
        <f t="shared" si="274"/>
        <v>0.36134451364598819</v>
      </c>
      <c r="DK89" s="2">
        <f t="shared" si="274"/>
        <v>0.36965652025756607</v>
      </c>
      <c r="DL89" s="2">
        <f t="shared" si="274"/>
        <v>0.37815446437349831</v>
      </c>
      <c r="DM89" s="2">
        <f t="shared" si="274"/>
        <v>0.38686185637909792</v>
      </c>
      <c r="DN89" s="2">
        <f t="shared" si="274"/>
        <v>0.39562953747385415</v>
      </c>
      <c r="DO89" s="2">
        <f t="shared" si="274"/>
        <v>0.40463640602403894</v>
      </c>
      <c r="DP89" s="2">
        <f t="shared" si="274"/>
        <v>0.41387940802621731</v>
      </c>
      <c r="DQ89" s="2">
        <f t="shared" si="274"/>
        <v>0.42344914241928494</v>
      </c>
      <c r="DR89" s="2">
        <f t="shared" si="274"/>
        <v>0.43330277901258402</v>
      </c>
      <c r="DS89" s="2">
        <f t="shared" si="274"/>
        <v>0.44372494697250497</v>
      </c>
      <c r="DT89" s="2">
        <f t="shared" si="274"/>
        <v>0.45425821630518376</v>
      </c>
      <c r="DU89" s="2">
        <f t="shared" si="274"/>
        <v>0.46512562317279421</v>
      </c>
      <c r="DV89" s="2">
        <f t="shared" si="274"/>
        <v>0.47633993256036228</v>
      </c>
      <c r="DW89" s="2">
        <f t="shared" si="274"/>
        <v>0.48750879940856001</v>
      </c>
      <c r="DX89" s="2">
        <f t="shared" si="274"/>
        <v>0.49878790231912867</v>
      </c>
      <c r="DY89" s="2">
        <f t="shared" si="274"/>
        <v>0.510472183768376</v>
      </c>
      <c r="DZ89" s="2">
        <f t="shared" si="274"/>
        <v>0.52239648891383006</v>
      </c>
      <c r="EA89" s="2">
        <f t="shared" ref="EA89:FF89" si="275">EA88*GhgT-EaT</f>
        <v>0.53451389899208146</v>
      </c>
      <c r="EB89" s="2">
        <f t="shared" si="275"/>
        <v>0.54683715477603356</v>
      </c>
      <c r="EC89" s="2">
        <f t="shared" si="275"/>
        <v>0.55917761099501606</v>
      </c>
      <c r="ED89" s="2">
        <f t="shared" si="275"/>
        <v>0.57137088108017886</v>
      </c>
      <c r="EE89" s="2">
        <f t="shared" si="275"/>
        <v>0.58357972309977968</v>
      </c>
      <c r="EF89" s="2">
        <f t="shared" si="275"/>
        <v>0.59604169774078131</v>
      </c>
      <c r="EG89" s="2">
        <f t="shared" si="275"/>
        <v>0.60909986333091315</v>
      </c>
      <c r="EH89" s="2">
        <f t="shared" si="275"/>
        <v>0.62227283670662725</v>
      </c>
      <c r="EI89" s="2">
        <f t="shared" si="275"/>
        <v>0.63566124119042722</v>
      </c>
      <c r="EJ89" s="2">
        <f t="shared" si="275"/>
        <v>0.64922145772078454</v>
      </c>
      <c r="EK89" s="2">
        <f t="shared" si="275"/>
        <v>0.66305277746394187</v>
      </c>
      <c r="EL89" s="2">
        <f t="shared" si="275"/>
        <v>0.67704285989856794</v>
      </c>
      <c r="EM89" s="2">
        <f t="shared" si="275"/>
        <v>0.69116965708168276</v>
      </c>
      <c r="EN89" s="2">
        <f t="shared" si="275"/>
        <v>0.70537753994816221</v>
      </c>
      <c r="EO89" s="2">
        <f t="shared" si="275"/>
        <v>0.71943931489220625</v>
      </c>
      <c r="EP89" s="2">
        <f t="shared" si="275"/>
        <v>0.73355344533201849</v>
      </c>
      <c r="EQ89" s="2">
        <f t="shared" si="275"/>
        <v>0.74803159453038603</v>
      </c>
      <c r="ER89" s="2">
        <f t="shared" si="275"/>
        <v>0.76270022249347791</v>
      </c>
      <c r="ES89" s="2">
        <f t="shared" si="275"/>
        <v>0.77780780008653583</v>
      </c>
      <c r="ET89" s="2">
        <f t="shared" si="275"/>
        <v>0.79350993500705991</v>
      </c>
      <c r="EU89" s="2">
        <f t="shared" si="275"/>
        <v>0.80865772276045667</v>
      </c>
      <c r="EV89" s="2">
        <f t="shared" si="275"/>
        <v>0.82394514212650738</v>
      </c>
      <c r="EW89" s="2">
        <f t="shared" si="275"/>
        <v>0.83929681052521077</v>
      </c>
      <c r="EX89" s="2">
        <f t="shared" si="275"/>
        <v>0.85458979201455132</v>
      </c>
      <c r="EY89" s="2">
        <f t="shared" si="275"/>
        <v>0.87023411700912912</v>
      </c>
      <c r="EZ89" s="2">
        <f t="shared" si="275"/>
        <v>0.88665430787681643</v>
      </c>
      <c r="FA89" s="2">
        <f t="shared" si="275"/>
        <v>0.90334855101643763</v>
      </c>
      <c r="FB89" s="2">
        <f t="shared" si="275"/>
        <v>0.92027370799404351</v>
      </c>
      <c r="FC89" s="2">
        <f t="shared" si="275"/>
        <v>0.93777155750973551</v>
      </c>
      <c r="FD89" s="2">
        <f t="shared" si="275"/>
        <v>0.95538714459081719</v>
      </c>
      <c r="FE89" s="2">
        <f t="shared" si="275"/>
        <v>0.97330309487721867</v>
      </c>
      <c r="FF89" s="2">
        <f t="shared" si="275"/>
        <v>0.99118622523597011</v>
      </c>
      <c r="FG89" s="2">
        <f t="shared" ref="FG89:FZ89" si="276">FG88*GhgT-EaT</f>
        <v>1.0097966369630991</v>
      </c>
      <c r="FH89" s="2">
        <f t="shared" si="276"/>
        <v>1.0289785601059944</v>
      </c>
      <c r="FI89" s="2">
        <f t="shared" si="276"/>
        <v>1.0484481652890674</v>
      </c>
      <c r="FJ89" s="2">
        <f t="shared" si="276"/>
        <v>1.0678254502885489</v>
      </c>
      <c r="FK89" s="2">
        <f t="shared" si="276"/>
        <v>1.0874676415530056</v>
      </c>
      <c r="FL89" s="2">
        <f t="shared" si="276"/>
        <v>1.1072587567641488</v>
      </c>
      <c r="FM89" s="2">
        <f t="shared" si="276"/>
        <v>1.1266700176601048</v>
      </c>
      <c r="FN89" s="2">
        <f t="shared" si="276"/>
        <v>1.1463445077832328</v>
      </c>
      <c r="FO89" s="2">
        <f t="shared" si="276"/>
        <v>1.1662338487895665</v>
      </c>
      <c r="FP89" s="2">
        <f t="shared" si="276"/>
        <v>1.1863623142922788</v>
      </c>
      <c r="FQ89" s="2">
        <f t="shared" si="276"/>
        <v>1.2057388812121661</v>
      </c>
      <c r="FR89" s="2">
        <f t="shared" si="276"/>
        <v>1.2258641407361293</v>
      </c>
      <c r="FS89" s="2">
        <f t="shared" si="276"/>
        <v>1.2461417606337251</v>
      </c>
      <c r="FT89" s="2">
        <f t="shared" si="276"/>
        <v>1.2664514012329939</v>
      </c>
      <c r="FU89" s="2">
        <f t="shared" si="276"/>
        <v>1.2869679180405462</v>
      </c>
      <c r="FV89" s="2">
        <f t="shared" si="276"/>
        <v>1.3076913110563828</v>
      </c>
      <c r="FW89" s="2">
        <f t="shared" si="276"/>
        <v>1.3286215802805033</v>
      </c>
      <c r="FX89" s="2">
        <f t="shared" si="276"/>
        <v>1.3497587257129073</v>
      </c>
      <c r="FY89" s="2">
        <f t="shared" si="276"/>
        <v>1.3711027473535953</v>
      </c>
      <c r="FZ89" s="2">
        <f t="shared" si="276"/>
        <v>1.3926536452025668</v>
      </c>
      <c r="GA89" s="2">
        <f t="shared" ref="GA89:HO89" si="277">GA88*GhgT*(1+TCREup*(GA$1-$FZ$1)/41)-EaT</f>
        <v>1.4173762448622405</v>
      </c>
      <c r="GB89" s="2">
        <f t="shared" si="277"/>
        <v>1.4417791225295042</v>
      </c>
      <c r="GC89" s="2">
        <f t="shared" si="277"/>
        <v>1.4658442706851054</v>
      </c>
      <c r="GD89" s="2">
        <f t="shared" si="277"/>
        <v>1.4895536854412126</v>
      </c>
      <c r="GE89" s="2">
        <f t="shared" si="277"/>
        <v>1.5128893753250967</v>
      </c>
      <c r="GF89" s="2">
        <f t="shared" si="277"/>
        <v>1.5358333701639302</v>
      </c>
      <c r="GG89" s="2">
        <f t="shared" si="277"/>
        <v>1.558367730070694</v>
      </c>
      <c r="GH89" s="2">
        <f t="shared" si="277"/>
        <v>1.5804745545311985</v>
      </c>
      <c r="GI89" s="2">
        <f t="shared" si="277"/>
        <v>1.6021359915922206</v>
      </c>
      <c r="GJ89" s="2">
        <f t="shared" si="277"/>
        <v>1.6233342471507493</v>
      </c>
      <c r="GK89" s="2">
        <f t="shared" si="277"/>
        <v>1.6440515943443443</v>
      </c>
      <c r="GL89" s="2">
        <f t="shared" si="277"/>
        <v>1.664270383042612</v>
      </c>
      <c r="GM89" s="2">
        <f t="shared" si="277"/>
        <v>1.6839730494397882</v>
      </c>
      <c r="GN89" s="2">
        <f t="shared" si="277"/>
        <v>1.7031421257484363</v>
      </c>
      <c r="GO89" s="2">
        <f t="shared" si="277"/>
        <v>1.7217602499942606</v>
      </c>
      <c r="GP89" s="2">
        <f t="shared" si="277"/>
        <v>1.7398101759120281</v>
      </c>
      <c r="GQ89" s="2">
        <f t="shared" si="277"/>
        <v>1.7572747829426048</v>
      </c>
      <c r="GR89" s="2">
        <f t="shared" si="277"/>
        <v>1.7741370863311072</v>
      </c>
      <c r="GS89" s="2">
        <f t="shared" si="277"/>
        <v>1.7903802473261621</v>
      </c>
      <c r="GT89" s="2">
        <f t="shared" si="277"/>
        <v>1.8059875834802803</v>
      </c>
      <c r="GU89" s="2">
        <f t="shared" si="277"/>
        <v>1.8209425790513487</v>
      </c>
      <c r="GV89" s="2">
        <f t="shared" si="277"/>
        <v>1.8352288955052261</v>
      </c>
      <c r="GW89" s="2">
        <f t="shared" si="277"/>
        <v>1.8488303821194578</v>
      </c>
      <c r="GX89" s="2">
        <f t="shared" si="277"/>
        <v>1.8617310866881027</v>
      </c>
      <c r="GY89" s="2">
        <f t="shared" si="277"/>
        <v>1.8739152663276699</v>
      </c>
      <c r="GZ89" s="2">
        <f t="shared" si="277"/>
        <v>1.885367398384171</v>
      </c>
      <c r="HA89" s="2">
        <f t="shared" si="277"/>
        <v>1.8960721914412835</v>
      </c>
      <c r="HB89" s="2">
        <f t="shared" si="277"/>
        <v>1.9060145964296291</v>
      </c>
      <c r="HC89" s="2">
        <f t="shared" si="277"/>
        <v>1.9151798178371615</v>
      </c>
      <c r="HD89" s="2">
        <f t="shared" si="277"/>
        <v>1.9235533250206713</v>
      </c>
      <c r="HE89" s="2">
        <f t="shared" si="277"/>
        <v>1.931120863618397</v>
      </c>
      <c r="HF89" s="2">
        <f t="shared" si="277"/>
        <v>1.9378684670637574</v>
      </c>
      <c r="HG89" s="2">
        <f t="shared" si="277"/>
        <v>1.9437824682001899</v>
      </c>
      <c r="HH89" s="2">
        <f t="shared" si="277"/>
        <v>1.9488495109971029</v>
      </c>
      <c r="HI89" s="2">
        <f t="shared" si="277"/>
        <v>1.9530565623669456</v>
      </c>
      <c r="HJ89" s="2">
        <f t="shared" si="277"/>
        <v>1.9563909240833826</v>
      </c>
      <c r="HK89" s="2">
        <f t="shared" si="277"/>
        <v>1.9588402448005886</v>
      </c>
      <c r="HL89" s="2">
        <f t="shared" si="277"/>
        <v>1.9603925321736511</v>
      </c>
      <c r="HM89" s="2">
        <f t="shared" si="277"/>
        <v>1.9610361650800905</v>
      </c>
      <c r="HN89" s="2">
        <f t="shared" si="277"/>
        <v>1.9607599059424849</v>
      </c>
      <c r="HO89" s="2">
        <f t="shared" si="277"/>
        <v>1.9600002184591756</v>
      </c>
      <c r="HP89" s="2">
        <f t="shared" ref="HP89:IS89" si="278">HP88*GhgT*(1+TCREup)-EaT</f>
        <v>1.954796382968615</v>
      </c>
      <c r="HQ89" s="2">
        <f t="shared" si="278"/>
        <v>1.949623056012356</v>
      </c>
      <c r="HR89" s="2">
        <f t="shared" si="278"/>
        <v>1.9444798721187433</v>
      </c>
      <c r="HS89" s="2">
        <f t="shared" si="278"/>
        <v>1.9393664658161249</v>
      </c>
      <c r="HT89" s="2">
        <f t="shared" si="278"/>
        <v>1.9342824716328464</v>
      </c>
      <c r="HU89" s="2">
        <f t="shared" si="278"/>
        <v>1.9292275240972532</v>
      </c>
      <c r="HV89" s="2">
        <f t="shared" si="278"/>
        <v>1.9242012577376923</v>
      </c>
      <c r="HW89" s="2">
        <f t="shared" si="278"/>
        <v>1.9192033070825092</v>
      </c>
      <c r="HX89" s="2">
        <f t="shared" si="278"/>
        <v>1.9142333066600512</v>
      </c>
      <c r="HY89" s="2">
        <f t="shared" si="278"/>
        <v>1.909290890998663</v>
      </c>
      <c r="HZ89" s="2">
        <f t="shared" si="278"/>
        <v>1.9043756946266919</v>
      </c>
      <c r="IA89" s="2">
        <f t="shared" si="278"/>
        <v>1.8994873520724838</v>
      </c>
      <c r="IB89" s="2">
        <f t="shared" si="278"/>
        <v>1.8946254978643853</v>
      </c>
      <c r="IC89" s="2">
        <f t="shared" si="278"/>
        <v>1.8897897665307419</v>
      </c>
      <c r="ID89" s="2">
        <f t="shared" si="278"/>
        <v>1.8849797925999003</v>
      </c>
      <c r="IE89" s="2">
        <f t="shared" si="278"/>
        <v>1.8801952106002062</v>
      </c>
      <c r="IF89" s="2">
        <f t="shared" si="278"/>
        <v>1.8754356550600069</v>
      </c>
      <c r="IG89" s="2">
        <f t="shared" si="278"/>
        <v>1.8707007605076471</v>
      </c>
      <c r="IH89" s="2">
        <f t="shared" si="278"/>
        <v>1.8659901614714742</v>
      </c>
      <c r="II89" s="2">
        <f t="shared" si="278"/>
        <v>1.8613034924798335</v>
      </c>
      <c r="IJ89" s="2">
        <f t="shared" si="278"/>
        <v>1.856640388061072</v>
      </c>
      <c r="IK89" s="2">
        <f t="shared" si="278"/>
        <v>1.8520004827435355</v>
      </c>
      <c r="IL89" s="2">
        <f t="shared" si="278"/>
        <v>1.8473834110555698</v>
      </c>
      <c r="IM89" s="2">
        <f t="shared" si="278"/>
        <v>1.8427888075255217</v>
      </c>
      <c r="IN89" s="2">
        <f t="shared" si="278"/>
        <v>1.8382163066817376</v>
      </c>
      <c r="IO89" s="2">
        <f t="shared" si="278"/>
        <v>1.833665543052563</v>
      </c>
      <c r="IP89" s="2">
        <f t="shared" si="278"/>
        <v>1.8291361511663455</v>
      </c>
      <c r="IQ89" s="2">
        <f t="shared" si="278"/>
        <v>1.8246277655514289</v>
      </c>
      <c r="IR89" s="2">
        <f t="shared" si="278"/>
        <v>1.8201400207361615</v>
      </c>
      <c r="IS89" s="2">
        <f t="shared" si="278"/>
        <v>1.815672551248888</v>
      </c>
    </row>
    <row r="90" spans="1:253" s="2" customFormat="1" ht="16.7" customHeight="1">
      <c r="A90" s="7"/>
      <c r="B90" s="10" t="s">
        <v>132</v>
      </c>
      <c r="C90" s="2">
        <f t="shared" ref="C90:AH90" si="279">UCC*C88*GhgT-EaT</f>
        <v>-5.0966096705854884E-2</v>
      </c>
      <c r="D90" s="2">
        <f t="shared" si="279"/>
        <v>-4.8884890797057615E-2</v>
      </c>
      <c r="E90" s="2">
        <f t="shared" si="279"/>
        <v>-4.6771793538532329E-2</v>
      </c>
      <c r="F90" s="2">
        <f t="shared" si="279"/>
        <v>-4.4620770304081916E-2</v>
      </c>
      <c r="G90" s="2">
        <f t="shared" si="279"/>
        <v>-4.2427282811482371E-2</v>
      </c>
      <c r="H90" s="2">
        <f t="shared" si="279"/>
        <v>-4.0222265229750948E-2</v>
      </c>
      <c r="I90" s="2">
        <f t="shared" si="279"/>
        <v>-3.7996580616874692E-2</v>
      </c>
      <c r="J90" s="2">
        <f t="shared" si="279"/>
        <v>-3.5746697835487548E-2</v>
      </c>
      <c r="K90" s="2">
        <f t="shared" si="279"/>
        <v>-3.3481611927302132E-2</v>
      </c>
      <c r="L90" s="2">
        <f t="shared" si="279"/>
        <v>-3.1179723655301552E-2</v>
      </c>
      <c r="M90" s="2">
        <f t="shared" si="279"/>
        <v>-2.8932439665533889E-2</v>
      </c>
      <c r="N90" s="2">
        <f t="shared" si="279"/>
        <v>-2.6722484136633178E-2</v>
      </c>
      <c r="O90" s="2">
        <f t="shared" si="279"/>
        <v>-2.4518068362661058E-2</v>
      </c>
      <c r="P90" s="2">
        <f t="shared" si="279"/>
        <v>-2.2303045309719206E-2</v>
      </c>
      <c r="Q90" s="2">
        <f t="shared" si="279"/>
        <v>-2.0081512640788245E-2</v>
      </c>
      <c r="R90" s="2">
        <f t="shared" si="279"/>
        <v>-1.7865489128026345E-2</v>
      </c>
      <c r="S90" s="2">
        <f t="shared" si="279"/>
        <v>-1.562895975334249E-2</v>
      </c>
      <c r="T90" s="2">
        <f t="shared" si="279"/>
        <v>-1.3367510119938038E-2</v>
      </c>
      <c r="U90" s="2">
        <f t="shared" si="279"/>
        <v>-1.1109457710917314E-2</v>
      </c>
      <c r="V90" s="2">
        <f t="shared" si="279"/>
        <v>-8.8392104904058827E-3</v>
      </c>
      <c r="W90" s="2">
        <f t="shared" si="279"/>
        <v>-6.4506004961459307E-3</v>
      </c>
      <c r="X90" s="2">
        <f t="shared" si="279"/>
        <v>-3.9892999073735946E-3</v>
      </c>
      <c r="Y90" s="2">
        <f t="shared" si="279"/>
        <v>-1.4631515179986815E-3</v>
      </c>
      <c r="Z90" s="2">
        <f t="shared" si="279"/>
        <v>1.1253064412081598E-3</v>
      </c>
      <c r="AA90" s="2">
        <f t="shared" si="279"/>
        <v>3.7284427179718194E-3</v>
      </c>
      <c r="AB90" s="2">
        <f t="shared" si="279"/>
        <v>6.3808823698601469E-3</v>
      </c>
      <c r="AC90" s="2">
        <f t="shared" si="279"/>
        <v>9.063002500164917E-3</v>
      </c>
      <c r="AD90" s="2">
        <f t="shared" si="279"/>
        <v>1.1790363692284068E-2</v>
      </c>
      <c r="AE90" s="2">
        <f t="shared" si="279"/>
        <v>1.4557858427707009E-2</v>
      </c>
      <c r="AF90" s="2">
        <f t="shared" si="279"/>
        <v>1.7375411315695317E-2</v>
      </c>
      <c r="AG90" s="2">
        <f t="shared" si="279"/>
        <v>2.0273820379114689E-2</v>
      </c>
      <c r="AH90" s="2">
        <f t="shared" si="279"/>
        <v>2.3179446683777048E-2</v>
      </c>
      <c r="AI90" s="2">
        <f t="shared" ref="AI90:BN90" si="280">UCC*AI88*GhgT-EaT</f>
        <v>2.6150882378212108E-2</v>
      </c>
      <c r="AJ90" s="2">
        <f t="shared" si="280"/>
        <v>2.9195483242151231E-2</v>
      </c>
      <c r="AK90" s="2">
        <f t="shared" si="280"/>
        <v>3.2255552126311364E-2</v>
      </c>
      <c r="AL90" s="2">
        <f t="shared" si="280"/>
        <v>3.5322883797755812E-2</v>
      </c>
      <c r="AM90" s="2">
        <f t="shared" si="280"/>
        <v>3.8428072554507094E-2</v>
      </c>
      <c r="AN90" s="2">
        <f t="shared" si="280"/>
        <v>4.1595537996105637E-2</v>
      </c>
      <c r="AO90" s="2">
        <f t="shared" si="280"/>
        <v>4.4836132124071872E-2</v>
      </c>
      <c r="AP90" s="2">
        <f t="shared" si="280"/>
        <v>4.8079851791849433E-2</v>
      </c>
      <c r="AQ90" s="2">
        <f t="shared" si="280"/>
        <v>5.1519264639728578E-2</v>
      </c>
      <c r="AR90" s="2">
        <f t="shared" si="280"/>
        <v>5.5050503713840397E-2</v>
      </c>
      <c r="AS90" s="2">
        <f t="shared" si="280"/>
        <v>5.8615174561423712E-2</v>
      </c>
      <c r="AT90" s="2">
        <f t="shared" si="280"/>
        <v>6.2214095569068116E-2</v>
      </c>
      <c r="AU90" s="2">
        <f t="shared" si="280"/>
        <v>6.5864640571600019E-2</v>
      </c>
      <c r="AV90" s="2">
        <f t="shared" si="280"/>
        <v>6.9587925124730221E-2</v>
      </c>
      <c r="AW90" s="2">
        <f t="shared" si="280"/>
        <v>7.3364737914970529E-2</v>
      </c>
      <c r="AX90" s="2">
        <f t="shared" si="280"/>
        <v>7.719532491409592E-2</v>
      </c>
      <c r="AY90" s="2">
        <f t="shared" si="280"/>
        <v>8.1095503867241653E-2</v>
      </c>
      <c r="AZ90" s="2">
        <f t="shared" si="280"/>
        <v>8.511669990147458E-2</v>
      </c>
      <c r="BA90" s="2">
        <f t="shared" si="280"/>
        <v>8.9237698950827588E-2</v>
      </c>
      <c r="BB90" s="2">
        <f t="shared" si="280"/>
        <v>9.3421034286048088E-2</v>
      </c>
      <c r="BC90" s="2">
        <f t="shared" si="280"/>
        <v>9.7671854177367706E-2</v>
      </c>
      <c r="BD90" s="2">
        <f t="shared" si="280"/>
        <v>0.10203581202707263</v>
      </c>
      <c r="BE90" s="2">
        <f t="shared" si="280"/>
        <v>0.10646372509458651</v>
      </c>
      <c r="BF90" s="2">
        <f t="shared" si="280"/>
        <v>0.11098448161862709</v>
      </c>
      <c r="BG90" s="2">
        <f t="shared" si="280"/>
        <v>0.11558754722861825</v>
      </c>
      <c r="BH90" s="2">
        <f t="shared" si="280"/>
        <v>0.12040829406833881</v>
      </c>
      <c r="BI90" s="2">
        <f t="shared" si="280"/>
        <v>0.12519558197481251</v>
      </c>
      <c r="BJ90" s="2">
        <f t="shared" si="280"/>
        <v>0.13007357310313958</v>
      </c>
      <c r="BK90" s="2">
        <f t="shared" si="280"/>
        <v>0.13498649777990165</v>
      </c>
      <c r="BL90" s="2">
        <f t="shared" si="280"/>
        <v>0.13991776607537845</v>
      </c>
      <c r="BM90" s="2">
        <f t="shared" si="280"/>
        <v>0.1449107453838048</v>
      </c>
      <c r="BN90" s="2">
        <f t="shared" si="280"/>
        <v>0.15005253294714746</v>
      </c>
      <c r="BO90" s="2">
        <f t="shared" ref="BO90:CT90" si="281">UCC*BO88*GhgT-EaT</f>
        <v>0.15502677818433994</v>
      </c>
      <c r="BP90" s="2">
        <f t="shared" si="281"/>
        <v>0.15996505361504382</v>
      </c>
      <c r="BQ90" s="2">
        <f t="shared" si="281"/>
        <v>0.16502624155696216</v>
      </c>
      <c r="BR90" s="2">
        <f t="shared" si="281"/>
        <v>0.17017445899816452</v>
      </c>
      <c r="BS90" s="2">
        <f t="shared" si="281"/>
        <v>0.17531267006138365</v>
      </c>
      <c r="BT90" s="2">
        <f t="shared" si="281"/>
        <v>0.18019471305584053</v>
      </c>
      <c r="BU90" s="2">
        <f t="shared" si="281"/>
        <v>0.18544296823127313</v>
      </c>
      <c r="BV90" s="2">
        <f t="shared" si="281"/>
        <v>0.19052433541361297</v>
      </c>
      <c r="BW90" s="2">
        <f t="shared" si="281"/>
        <v>0.1957349554605036</v>
      </c>
      <c r="BX90" s="2">
        <f t="shared" si="281"/>
        <v>0.20119449725548078</v>
      </c>
      <c r="BY90" s="2">
        <f t="shared" si="281"/>
        <v>0.20668496939463032</v>
      </c>
      <c r="BZ90" s="2">
        <f t="shared" si="281"/>
        <v>0.21224143516724986</v>
      </c>
      <c r="CA90" s="2">
        <f t="shared" si="281"/>
        <v>0.21776463094335147</v>
      </c>
      <c r="CB90" s="2">
        <f t="shared" si="281"/>
        <v>0.22349106084422593</v>
      </c>
      <c r="CC90" s="2">
        <f t="shared" si="281"/>
        <v>0.22922360797444313</v>
      </c>
      <c r="CD90" s="2">
        <f t="shared" si="281"/>
        <v>0.23513430131902868</v>
      </c>
      <c r="CE90" s="2">
        <f t="shared" si="281"/>
        <v>0.24092328554604847</v>
      </c>
      <c r="CF90" s="2">
        <f t="shared" si="281"/>
        <v>0.24653872226189832</v>
      </c>
      <c r="CG90" s="2">
        <f t="shared" si="281"/>
        <v>0.25201339749721763</v>
      </c>
      <c r="CH90" s="2">
        <f t="shared" si="281"/>
        <v>0.25760190837543789</v>
      </c>
      <c r="CI90" s="2">
        <f t="shared" si="281"/>
        <v>0.2633886112343824</v>
      </c>
      <c r="CJ90" s="2">
        <f t="shared" si="281"/>
        <v>0.26928965023141715</v>
      </c>
      <c r="CK90" s="2">
        <f t="shared" si="281"/>
        <v>0.27542119314715002</v>
      </c>
      <c r="CL90" s="2">
        <f t="shared" si="281"/>
        <v>0.28171754184993975</v>
      </c>
      <c r="CM90" s="2">
        <f t="shared" si="281"/>
        <v>0.28790369762366119</v>
      </c>
      <c r="CN90" s="2">
        <f t="shared" si="281"/>
        <v>0.29423927861474025</v>
      </c>
      <c r="CO90" s="2">
        <f t="shared" si="281"/>
        <v>0.30087195666987515</v>
      </c>
      <c r="CP90" s="2">
        <f t="shared" si="281"/>
        <v>0.30767438307027245</v>
      </c>
      <c r="CQ90" s="2">
        <f t="shared" si="281"/>
        <v>0.31452444249790446</v>
      </c>
      <c r="CR90" s="2">
        <f t="shared" si="281"/>
        <v>0.32146540250553018</v>
      </c>
      <c r="CS90" s="2">
        <f t="shared" si="281"/>
        <v>0.32849710640473523</v>
      </c>
      <c r="CT90" s="2">
        <f t="shared" si="281"/>
        <v>0.33511604985165966</v>
      </c>
      <c r="CU90" s="2">
        <f t="shared" ref="CU90:DZ90" si="282">UCC*CU88*GhgT-EaT</f>
        <v>0.34199823602820928</v>
      </c>
      <c r="CV90" s="2">
        <f t="shared" si="282"/>
        <v>0.34918825978068718</v>
      </c>
      <c r="CW90" s="2">
        <f t="shared" si="282"/>
        <v>0.35653250999204222</v>
      </c>
      <c r="CX90" s="2">
        <f t="shared" si="282"/>
        <v>0.36377997120467764</v>
      </c>
      <c r="CY90" s="2">
        <f t="shared" si="282"/>
        <v>0.37174730100466435</v>
      </c>
      <c r="CZ90" s="2">
        <f t="shared" si="282"/>
        <v>0.38003510641105037</v>
      </c>
      <c r="DA90" s="2">
        <f t="shared" si="282"/>
        <v>0.38848205423906512</v>
      </c>
      <c r="DB90" s="2">
        <f t="shared" si="282"/>
        <v>0.39712622305327766</v>
      </c>
      <c r="DC90" s="2">
        <f t="shared" si="282"/>
        <v>0.40597572767944462</v>
      </c>
      <c r="DD90" s="2">
        <f t="shared" si="282"/>
        <v>0.41534480305293736</v>
      </c>
      <c r="DE90" s="2">
        <f t="shared" si="282"/>
        <v>0.42511632349859457</v>
      </c>
      <c r="DF90" s="2">
        <f t="shared" si="282"/>
        <v>0.43516975570827732</v>
      </c>
      <c r="DG90" s="2">
        <f t="shared" si="282"/>
        <v>0.44550628871196662</v>
      </c>
      <c r="DH90" s="2">
        <f t="shared" si="282"/>
        <v>0.4563564836804534</v>
      </c>
      <c r="DI90" s="2">
        <f t="shared" si="282"/>
        <v>0.46708401968201846</v>
      </c>
      <c r="DJ90" s="2">
        <f t="shared" si="282"/>
        <v>0.47773819916089738</v>
      </c>
      <c r="DK90" s="2">
        <f t="shared" si="282"/>
        <v>0.48838513492366092</v>
      </c>
      <c r="DL90" s="2">
        <f t="shared" si="282"/>
        <v>0.49927023997060088</v>
      </c>
      <c r="DM90" s="2">
        <f t="shared" si="282"/>
        <v>0.51042362899891158</v>
      </c>
      <c r="DN90" s="2">
        <f t="shared" si="282"/>
        <v>0.52165424294888596</v>
      </c>
      <c r="DO90" s="2">
        <f t="shared" si="282"/>
        <v>0.53319123459948181</v>
      </c>
      <c r="DP90" s="2">
        <f t="shared" si="282"/>
        <v>0.54503069204591981</v>
      </c>
      <c r="DQ90" s="2">
        <f t="shared" si="282"/>
        <v>0.5572886644117957</v>
      </c>
      <c r="DR90" s="2">
        <f t="shared" si="282"/>
        <v>0.56991029006020888</v>
      </c>
      <c r="DS90" s="2">
        <f t="shared" si="282"/>
        <v>0.58326015345221427</v>
      </c>
      <c r="DT90" s="2">
        <f t="shared" si="282"/>
        <v>0.59675232774869602</v>
      </c>
      <c r="DU90" s="2">
        <f t="shared" si="282"/>
        <v>0.61067250229067693</v>
      </c>
      <c r="DV90" s="2">
        <f t="shared" si="282"/>
        <v>0.6250370278803079</v>
      </c>
      <c r="DW90" s="2">
        <f t="shared" si="282"/>
        <v>0.63934334564838857</v>
      </c>
      <c r="DX90" s="2">
        <f t="shared" si="282"/>
        <v>0.65379086593586655</v>
      </c>
      <c r="DY90" s="2">
        <f t="shared" si="282"/>
        <v>0.66875738362978976</v>
      </c>
      <c r="DZ90" s="2">
        <f t="shared" si="282"/>
        <v>0.68403135017384897</v>
      </c>
      <c r="EA90" s="2">
        <f t="shared" ref="EA90:FF90" si="283">UCC*EA88*GhgT-EaT</f>
        <v>0.69955266683576078</v>
      </c>
      <c r="EB90" s="2">
        <f t="shared" si="283"/>
        <v>0.71533765340411659</v>
      </c>
      <c r="EC90" s="2">
        <f t="shared" si="283"/>
        <v>0.73114467218868917</v>
      </c>
      <c r="ED90" s="2">
        <f t="shared" si="283"/>
        <v>0.74676315872284627</v>
      </c>
      <c r="EE90" s="2">
        <f t="shared" si="283"/>
        <v>0.76240159150986508</v>
      </c>
      <c r="EF90" s="2">
        <f t="shared" si="283"/>
        <v>0.77836426450571161</v>
      </c>
      <c r="EG90" s="2">
        <f t="shared" si="283"/>
        <v>0.79509060469220849</v>
      </c>
      <c r="EH90" s="2">
        <f t="shared" si="283"/>
        <v>0.81196400336593699</v>
      </c>
      <c r="EI90" s="2">
        <f t="shared" si="283"/>
        <v>0.82911334998776964</v>
      </c>
      <c r="EJ90" s="2">
        <f t="shared" si="283"/>
        <v>0.84648277244789816</v>
      </c>
      <c r="EK90" s="2">
        <f t="shared" si="283"/>
        <v>0.86419945383437791</v>
      </c>
      <c r="EL90" s="2">
        <f t="shared" si="283"/>
        <v>0.8821194960044304</v>
      </c>
      <c r="EM90" s="2">
        <f t="shared" si="283"/>
        <v>0.9002146575184633</v>
      </c>
      <c r="EN90" s="2">
        <f t="shared" si="283"/>
        <v>0.9184136825280883</v>
      </c>
      <c r="EO90" s="2">
        <f t="shared" si="283"/>
        <v>0.93642555637947988</v>
      </c>
      <c r="EP90" s="2">
        <f t="shared" si="283"/>
        <v>0.95450449293020767</v>
      </c>
      <c r="EQ90" s="2">
        <f t="shared" si="283"/>
        <v>0.97304970489671538</v>
      </c>
      <c r="ER90" s="2">
        <f t="shared" si="283"/>
        <v>0.99183890309506328</v>
      </c>
      <c r="ES90" s="2">
        <f t="shared" si="283"/>
        <v>1.0111903564421054</v>
      </c>
      <c r="ET90" s="2">
        <f t="shared" si="283"/>
        <v>1.0313033844568087</v>
      </c>
      <c r="EU90" s="2">
        <f t="shared" si="283"/>
        <v>1.0507063434166519</v>
      </c>
      <c r="EV90" s="2">
        <f t="shared" si="283"/>
        <v>1.0702881579621375</v>
      </c>
      <c r="EW90" s="2">
        <f t="shared" si="283"/>
        <v>1.0899522697621176</v>
      </c>
      <c r="EX90" s="2">
        <f t="shared" si="283"/>
        <v>1.109541208889204</v>
      </c>
      <c r="EY90" s="2">
        <f t="shared" si="283"/>
        <v>1.1295801875681979</v>
      </c>
      <c r="EZ90" s="2">
        <f t="shared" si="283"/>
        <v>1.1506129809176484</v>
      </c>
      <c r="FA90" s="2">
        <f t="shared" si="283"/>
        <v>1.1719968106739822</v>
      </c>
      <c r="FB90" s="2">
        <f t="shared" si="283"/>
        <v>1.1936764203682591</v>
      </c>
      <c r="FC90" s="2">
        <f t="shared" si="283"/>
        <v>1.2160895978939574</v>
      </c>
      <c r="FD90" s="2">
        <f t="shared" si="283"/>
        <v>1.2386535866923303</v>
      </c>
      <c r="FE90" s="2">
        <f t="shared" si="283"/>
        <v>1.2616023138459498</v>
      </c>
      <c r="FF90" s="2">
        <f t="shared" si="283"/>
        <v>1.284509001612721</v>
      </c>
      <c r="FG90" s="2">
        <f t="shared" ref="FG90:FZ90" si="284">UCC*FG88*GhgT-EaT</f>
        <v>1.3083472716522713</v>
      </c>
      <c r="FH90" s="2">
        <f t="shared" si="284"/>
        <v>1.3329175966113731</v>
      </c>
      <c r="FI90" s="2">
        <f t="shared" si="284"/>
        <v>1.3578564164893321</v>
      </c>
      <c r="FJ90" s="2">
        <f t="shared" si="284"/>
        <v>1.3826769824834533</v>
      </c>
      <c r="FK90" s="2">
        <f t="shared" si="284"/>
        <v>1.407836869668972</v>
      </c>
      <c r="FL90" s="2">
        <f t="shared" si="284"/>
        <v>1.4331875150874906</v>
      </c>
      <c r="FM90" s="2">
        <f t="shared" si="284"/>
        <v>1.4580516011609559</v>
      </c>
      <c r="FN90" s="2">
        <f t="shared" si="284"/>
        <v>1.4832528602906461</v>
      </c>
      <c r="FO90" s="2">
        <f t="shared" si="284"/>
        <v>1.5087293241523527</v>
      </c>
      <c r="FP90" s="2">
        <f t="shared" si="284"/>
        <v>1.5345120850697791</v>
      </c>
      <c r="FQ90" s="2">
        <f t="shared" si="284"/>
        <v>1.559331731268276</v>
      </c>
      <c r="FR90" s="2">
        <f t="shared" si="284"/>
        <v>1.5851103856141608</v>
      </c>
      <c r="FS90" s="2">
        <f t="shared" si="284"/>
        <v>1.6110841999480807</v>
      </c>
      <c r="FT90" s="2">
        <f t="shared" si="284"/>
        <v>1.6370990299319781</v>
      </c>
      <c r="FU90" s="2">
        <f t="shared" si="284"/>
        <v>1.6633788498038007</v>
      </c>
      <c r="FV90" s="2">
        <f t="shared" si="284"/>
        <v>1.6899236595635503</v>
      </c>
      <c r="FW90" s="2">
        <f t="shared" si="284"/>
        <v>1.7167334592112253</v>
      </c>
      <c r="FX90" s="2">
        <f t="shared" si="284"/>
        <v>1.7438082487468267</v>
      </c>
      <c r="FY90" s="2">
        <f t="shared" si="284"/>
        <v>1.7711480281703535</v>
      </c>
      <c r="FZ90" s="2">
        <f t="shared" si="284"/>
        <v>1.7987527974818067</v>
      </c>
      <c r="GA90" s="2">
        <f t="shared" ref="GA90:HO90" si="285">UCC*GA88*GhgT*(1+TCREup*(GA$1-$FZ$1)/41)-EaT</f>
        <v>1.8304202326470314</v>
      </c>
      <c r="GB90" s="2">
        <f t="shared" si="285"/>
        <v>1.8616781325851803</v>
      </c>
      <c r="GC90" s="2">
        <f t="shared" si="285"/>
        <v>1.8925034312774578</v>
      </c>
      <c r="GD90" s="2">
        <f t="shared" si="285"/>
        <v>1.9228730673565937</v>
      </c>
      <c r="GE90" s="2">
        <f t="shared" si="285"/>
        <v>1.9527639953579512</v>
      </c>
      <c r="GF90" s="2">
        <f t="shared" si="285"/>
        <v>1.98215319710016</v>
      </c>
      <c r="GG90" s="2">
        <f t="shared" si="285"/>
        <v>2.0110176931952566</v>
      </c>
      <c r="GH90" s="2">
        <f t="shared" si="285"/>
        <v>2.0393345546883443</v>
      </c>
      <c r="GI90" s="2">
        <f t="shared" si="285"/>
        <v>2.0670809148267741</v>
      </c>
      <c r="GJ90" s="2">
        <f t="shared" si="285"/>
        <v>2.0942339809588346</v>
      </c>
      <c r="GK90" s="2">
        <f t="shared" si="285"/>
        <v>2.1207710465619622</v>
      </c>
      <c r="GL90" s="2">
        <f t="shared" si="285"/>
        <v>2.1466695034004708</v>
      </c>
      <c r="GM90" s="2">
        <f t="shared" si="285"/>
        <v>2.1719068538127884</v>
      </c>
      <c r="GN90" s="2">
        <f t="shared" si="285"/>
        <v>2.19646072312822</v>
      </c>
      <c r="GO90" s="2">
        <f t="shared" si="285"/>
        <v>2.2203088722132236</v>
      </c>
      <c r="GP90" s="2">
        <f t="shared" si="285"/>
        <v>2.2434292101471978</v>
      </c>
      <c r="GQ90" s="2">
        <f t="shared" si="285"/>
        <v>2.2657998070277938</v>
      </c>
      <c r="GR90" s="2">
        <f t="shared" si="285"/>
        <v>2.2873989069057394</v>
      </c>
      <c r="GS90" s="2">
        <f t="shared" si="285"/>
        <v>2.3082049408491776</v>
      </c>
      <c r="GT90" s="2">
        <f t="shared" si="285"/>
        <v>2.3281965401375251</v>
      </c>
      <c r="GU90" s="2">
        <f t="shared" si="285"/>
        <v>2.3473525495848451</v>
      </c>
      <c r="GV90" s="2">
        <f t="shared" si="285"/>
        <v>2.3656520409927415</v>
      </c>
      <c r="GW90" s="2">
        <f t="shared" si="285"/>
        <v>2.383074326732757</v>
      </c>
      <c r="GX90" s="2">
        <f t="shared" si="285"/>
        <v>2.3995989734583065</v>
      </c>
      <c r="GY90" s="2">
        <f t="shared" si="285"/>
        <v>2.4152058159461052</v>
      </c>
      <c r="GZ90" s="2">
        <f t="shared" si="285"/>
        <v>2.4298749710671341</v>
      </c>
      <c r="HA90" s="2">
        <f t="shared" si="285"/>
        <v>2.4435868518871038</v>
      </c>
      <c r="HB90" s="2">
        <f t="shared" si="285"/>
        <v>2.4563221818964478</v>
      </c>
      <c r="HC90" s="2">
        <f t="shared" si="285"/>
        <v>2.468062009369826</v>
      </c>
      <c r="HD90" s="2">
        <f t="shared" si="285"/>
        <v>2.4787877218551464</v>
      </c>
      <c r="HE90" s="2">
        <f t="shared" si="285"/>
        <v>2.4884810607920991</v>
      </c>
      <c r="HF90" s="2">
        <f t="shared" si="285"/>
        <v>2.4971241362602163</v>
      </c>
      <c r="HG90" s="2">
        <f t="shared" si="285"/>
        <v>2.5046994418564363</v>
      </c>
      <c r="HH90" s="2">
        <f t="shared" si="285"/>
        <v>2.5111898697021942</v>
      </c>
      <c r="HI90" s="2">
        <f t="shared" si="285"/>
        <v>2.516578725580024</v>
      </c>
      <c r="HJ90" s="2">
        <f t="shared" si="285"/>
        <v>2.5208497441996767</v>
      </c>
      <c r="HK90" s="2">
        <f t="shared" si="285"/>
        <v>2.5239871045937567</v>
      </c>
      <c r="HL90" s="2">
        <f t="shared" si="285"/>
        <v>2.5259754456428758</v>
      </c>
      <c r="HM90" s="2">
        <f t="shared" si="285"/>
        <v>2.5267998817303194</v>
      </c>
      <c r="HN90" s="2">
        <f t="shared" si="285"/>
        <v>2.526446018526233</v>
      </c>
      <c r="HO90" s="2">
        <f t="shared" si="285"/>
        <v>2.5254729269236225</v>
      </c>
      <c r="HP90" s="2">
        <f t="shared" ref="HP90:IS90" si="286">UCC*HP88*GhgT*(1+TCREup)-EaT</f>
        <v>2.5188072798931191</v>
      </c>
      <c r="HQ90" s="2">
        <f t="shared" si="286"/>
        <v>2.5121807115616717</v>
      </c>
      <c r="HR90" s="2">
        <f t="shared" si="286"/>
        <v>2.505592753792834</v>
      </c>
      <c r="HS90" s="2">
        <f t="shared" si="286"/>
        <v>2.4990429384501645</v>
      </c>
      <c r="HT90" s="2">
        <f t="shared" si="286"/>
        <v>2.4925307973972162</v>
      </c>
      <c r="HU90" s="2">
        <f t="shared" si="286"/>
        <v>2.4860558624975453</v>
      </c>
      <c r="HV90" s="2">
        <f t="shared" si="286"/>
        <v>2.479617665614708</v>
      </c>
      <c r="HW90" s="2">
        <f t="shared" si="286"/>
        <v>2.4732157386122586</v>
      </c>
      <c r="HX90" s="2">
        <f t="shared" si="286"/>
        <v>2.4668496133537547</v>
      </c>
      <c r="HY90" s="2">
        <f t="shared" si="286"/>
        <v>2.4605188217027498</v>
      </c>
      <c r="HZ90" s="2">
        <f t="shared" si="286"/>
        <v>2.4542228955228005</v>
      </c>
      <c r="IA90" s="2">
        <f t="shared" si="286"/>
        <v>2.447961366677462</v>
      </c>
      <c r="IB90" s="2">
        <f t="shared" si="286"/>
        <v>2.441733767030291</v>
      </c>
      <c r="IC90" s="2">
        <f t="shared" si="286"/>
        <v>2.4355396284448418</v>
      </c>
      <c r="ID90" s="2">
        <f t="shared" si="286"/>
        <v>2.4293784827846707</v>
      </c>
      <c r="IE90" s="2">
        <f t="shared" si="286"/>
        <v>2.4232498619133329</v>
      </c>
      <c r="IF90" s="2">
        <f t="shared" si="286"/>
        <v>2.4171532976943846</v>
      </c>
      <c r="IG90" s="2">
        <f t="shared" si="286"/>
        <v>2.4110883219913801</v>
      </c>
      <c r="IH90" s="2">
        <f t="shared" si="286"/>
        <v>2.4050544666678761</v>
      </c>
      <c r="II90" s="2">
        <f t="shared" si="286"/>
        <v>2.399051263587427</v>
      </c>
      <c r="IJ90" s="2">
        <f t="shared" si="286"/>
        <v>2.3930782446135903</v>
      </c>
      <c r="IK90" s="2">
        <f t="shared" si="286"/>
        <v>2.3871349416099203</v>
      </c>
      <c r="IL90" s="2">
        <f t="shared" si="286"/>
        <v>2.3812208864399724</v>
      </c>
      <c r="IM90" s="2">
        <f t="shared" si="286"/>
        <v>2.3753356109673023</v>
      </c>
      <c r="IN90" s="2">
        <f t="shared" si="286"/>
        <v>2.3694786470554665</v>
      </c>
      <c r="IO90" s="2">
        <f t="shared" si="286"/>
        <v>2.3636495265680204</v>
      </c>
      <c r="IP90" s="2">
        <f t="shared" si="286"/>
        <v>2.3578477813685192</v>
      </c>
      <c r="IQ90" s="2">
        <f t="shared" si="286"/>
        <v>2.3520729433205174</v>
      </c>
      <c r="IR90" s="2">
        <f t="shared" si="286"/>
        <v>2.346324544287572</v>
      </c>
      <c r="IS90" s="2">
        <f t="shared" si="286"/>
        <v>2.3406021161332382</v>
      </c>
    </row>
    <row r="91" spans="1:253" s="2" customFormat="1" ht="16.7" customHeight="1">
      <c r="A91" s="7"/>
      <c r="B91" s="10" t="s">
        <v>133</v>
      </c>
      <c r="C91" s="2">
        <f t="shared" ref="C91:AH91" si="287">LCC*C88*GhgT-EaT</f>
        <v>-5.1760379101599571E-2</v>
      </c>
      <c r="D91" s="2">
        <f t="shared" si="287"/>
        <v>-5.0491928263329058E-2</v>
      </c>
      <c r="E91" s="2">
        <f t="shared" si="287"/>
        <v>-4.9204040324133017E-2</v>
      </c>
      <c r="F91" s="2">
        <f t="shared" si="287"/>
        <v>-4.7893037307398953E-2</v>
      </c>
      <c r="G91" s="2">
        <f t="shared" si="287"/>
        <v>-4.6556153226413564E-2</v>
      </c>
      <c r="H91" s="2">
        <f t="shared" si="287"/>
        <v>-4.5212241800770527E-2</v>
      </c>
      <c r="I91" s="2">
        <f t="shared" si="287"/>
        <v>-4.385573425819863E-2</v>
      </c>
      <c r="J91" s="2">
        <f t="shared" si="287"/>
        <v>-4.2484478445403935E-2</v>
      </c>
      <c r="K91" s="2">
        <f t="shared" si="287"/>
        <v>-4.1103956649435683E-2</v>
      </c>
      <c r="L91" s="2">
        <f t="shared" si="287"/>
        <v>-3.9701004593667412E-2</v>
      </c>
      <c r="M91" s="2">
        <f t="shared" si="287"/>
        <v>-3.8331332689218491E-2</v>
      </c>
      <c r="N91" s="2">
        <f t="shared" si="287"/>
        <v>-3.6984411689558891E-2</v>
      </c>
      <c r="O91" s="2">
        <f t="shared" si="287"/>
        <v>-3.5640867052974798E-2</v>
      </c>
      <c r="P91" s="2">
        <f t="shared" si="287"/>
        <v>-3.4290857504944872E-2</v>
      </c>
      <c r="Q91" s="2">
        <f t="shared" si="287"/>
        <v>-3.2936880484103488E-2</v>
      </c>
      <c r="R91" s="2">
        <f t="shared" si="287"/>
        <v>-3.1586261177042968E-2</v>
      </c>
      <c r="S91" s="2">
        <f t="shared" si="287"/>
        <v>-3.0223143982274946E-2</v>
      </c>
      <c r="T91" s="2">
        <f t="shared" si="287"/>
        <v>-2.8844838418624036E-2</v>
      </c>
      <c r="U91" s="2">
        <f t="shared" si="287"/>
        <v>-2.7468603391145978E-2</v>
      </c>
      <c r="V91" s="2">
        <f t="shared" si="287"/>
        <v>-2.6084935884837956E-2</v>
      </c>
      <c r="W91" s="2">
        <f t="shared" si="287"/>
        <v>-2.4629128779585535E-2</v>
      </c>
      <c r="X91" s="2">
        <f t="shared" si="287"/>
        <v>-2.3129018299470568E-2</v>
      </c>
      <c r="Y91" s="2">
        <f t="shared" si="287"/>
        <v>-2.1589384460957151E-2</v>
      </c>
      <c r="Z91" s="2">
        <f t="shared" si="287"/>
        <v>-2.0011774261838818E-2</v>
      </c>
      <c r="AA91" s="2">
        <f t="shared" si="287"/>
        <v>-1.8425217939643163E-2</v>
      </c>
      <c r="AB91" s="2">
        <f t="shared" si="287"/>
        <v>-1.680861225652551E-2</v>
      </c>
      <c r="AC91" s="2">
        <f t="shared" si="287"/>
        <v>-1.5173916951632102E-2</v>
      </c>
      <c r="AD91" s="2">
        <f t="shared" si="287"/>
        <v>-1.3511648179577111E-2</v>
      </c>
      <c r="AE91" s="2">
        <f t="shared" si="287"/>
        <v>-1.1824918864511334E-2</v>
      </c>
      <c r="AF91" s="2">
        <f t="shared" si="287"/>
        <v>-1.01076801676898E-2</v>
      </c>
      <c r="AG91" s="2">
        <f t="shared" si="287"/>
        <v>-8.3411613477092153E-3</v>
      </c>
      <c r="AH91" s="2">
        <f t="shared" si="287"/>
        <v>-6.5702437723407156E-3</v>
      </c>
      <c r="AI91" s="2">
        <f t="shared" ref="AI91:BN91" si="288">LCC*AI88*GhgT-EaT</f>
        <v>-4.7592167703794999E-3</v>
      </c>
      <c r="AJ91" s="2">
        <f t="shared" si="288"/>
        <v>-2.9035971501687671E-3</v>
      </c>
      <c r="AK91" s="2">
        <f t="shared" si="288"/>
        <v>-1.038550099864359E-3</v>
      </c>
      <c r="AL91" s="2">
        <f t="shared" si="288"/>
        <v>8.3092346517366078E-4</v>
      </c>
      <c r="AM91" s="2">
        <f t="shared" si="288"/>
        <v>2.7234701203797188E-3</v>
      </c>
      <c r="AN91" s="2">
        <f t="shared" si="288"/>
        <v>4.653973093490367E-3</v>
      </c>
      <c r="AO91" s="2">
        <f t="shared" si="288"/>
        <v>6.6290464491530754E-3</v>
      </c>
      <c r="AP91" s="2">
        <f t="shared" si="288"/>
        <v>8.6060247550069011E-3</v>
      </c>
      <c r="AQ91" s="2">
        <f t="shared" si="288"/>
        <v>1.0702273901527899E-2</v>
      </c>
      <c r="AR91" s="2">
        <f t="shared" si="288"/>
        <v>1.2854489184387273E-2</v>
      </c>
      <c r="AS91" s="2">
        <f t="shared" si="288"/>
        <v>1.5027080423756077E-2</v>
      </c>
      <c r="AT91" s="2">
        <f t="shared" si="288"/>
        <v>1.7220546408894512E-2</v>
      </c>
      <c r="AU91" s="2">
        <f t="shared" si="288"/>
        <v>1.9445476123456894E-2</v>
      </c>
      <c r="AV91" s="2">
        <f t="shared" si="288"/>
        <v>2.1714739050577352E-2</v>
      </c>
      <c r="AW91" s="2">
        <f t="shared" si="288"/>
        <v>2.4016626302348458E-2</v>
      </c>
      <c r="AX91" s="2">
        <f t="shared" si="288"/>
        <v>2.6351287793347548E-2</v>
      </c>
      <c r="AY91" s="2">
        <f t="shared" si="288"/>
        <v>2.8728364103582378E-2</v>
      </c>
      <c r="AZ91" s="2">
        <f t="shared" si="288"/>
        <v>3.1179197756760167E-2</v>
      </c>
      <c r="BA91" s="2">
        <f t="shared" si="288"/>
        <v>3.3690859229836008E-2</v>
      </c>
      <c r="BB91" s="2">
        <f t="shared" si="288"/>
        <v>3.624051334637348E-2</v>
      </c>
      <c r="BC91" s="2">
        <f t="shared" si="288"/>
        <v>3.8831297867832661E-2</v>
      </c>
      <c r="BD91" s="2">
        <f t="shared" si="288"/>
        <v>4.1491037574142832E-2</v>
      </c>
      <c r="BE91" s="2">
        <f t="shared" si="288"/>
        <v>4.4189756628579317E-2</v>
      </c>
      <c r="BF91" s="2">
        <f t="shared" si="288"/>
        <v>4.6945061799632808E-2</v>
      </c>
      <c r="BG91" s="2">
        <f t="shared" si="288"/>
        <v>4.9750532611976268E-2</v>
      </c>
      <c r="BH91" s="2">
        <f t="shared" si="288"/>
        <v>5.2688675514649112E-2</v>
      </c>
      <c r="BI91" s="2">
        <f t="shared" si="288"/>
        <v>5.5606425907505773E-2</v>
      </c>
      <c r="BJ91" s="2">
        <f t="shared" si="288"/>
        <v>5.8579457989361837E-2</v>
      </c>
      <c r="BK91" s="2">
        <f t="shared" si="288"/>
        <v>6.1573781327699896E-2</v>
      </c>
      <c r="BL91" s="2">
        <f t="shared" si="288"/>
        <v>6.4579284712393437E-2</v>
      </c>
      <c r="BM91" s="2">
        <f t="shared" si="288"/>
        <v>6.7622399649973464E-2</v>
      </c>
      <c r="BN91" s="2">
        <f t="shared" si="288"/>
        <v>7.0756210061217212E-2</v>
      </c>
      <c r="BO91" s="2">
        <f t="shared" ref="BO91:CT91" si="289">LCC*BO88*GhgT-EaT</f>
        <v>7.3787906979916745E-2</v>
      </c>
      <c r="BP91" s="2">
        <f t="shared" si="289"/>
        <v>7.6797681064839973E-2</v>
      </c>
      <c r="BQ91" s="2">
        <f t="shared" si="289"/>
        <v>7.9882367717147684E-2</v>
      </c>
      <c r="BR91" s="2">
        <f t="shared" si="289"/>
        <v>8.3020097002505094E-2</v>
      </c>
      <c r="BS91" s="2">
        <f t="shared" si="289"/>
        <v>8.6151727612816809E-2</v>
      </c>
      <c r="BT91" s="2">
        <f t="shared" si="289"/>
        <v>8.9127229221098475E-2</v>
      </c>
      <c r="BU91" s="2">
        <f t="shared" si="289"/>
        <v>9.2325929382670757E-2</v>
      </c>
      <c r="BV91" s="2">
        <f t="shared" si="289"/>
        <v>9.5422914853812407E-2</v>
      </c>
      <c r="BW91" s="2">
        <f t="shared" si="289"/>
        <v>9.8598677203154961E-2</v>
      </c>
      <c r="BX91" s="2">
        <f t="shared" si="289"/>
        <v>0.10192615207584249</v>
      </c>
      <c r="BY91" s="2">
        <f t="shared" si="289"/>
        <v>0.10527247833696191</v>
      </c>
      <c r="BZ91" s="2">
        <f t="shared" si="289"/>
        <v>0.10865902631729787</v>
      </c>
      <c r="CA91" s="2">
        <f t="shared" si="289"/>
        <v>0.11202529694074473</v>
      </c>
      <c r="CB91" s="2">
        <f t="shared" si="289"/>
        <v>0.11551543445061718</v>
      </c>
      <c r="CC91" s="2">
        <f t="shared" si="289"/>
        <v>0.11900930028196663</v>
      </c>
      <c r="CD91" s="2">
        <f t="shared" si="289"/>
        <v>0.12261174245071496</v>
      </c>
      <c r="CE91" s="2">
        <f t="shared" si="289"/>
        <v>0.12614000549497165</v>
      </c>
      <c r="CF91" s="2">
        <f t="shared" si="289"/>
        <v>0.12956249501384445</v>
      </c>
      <c r="CG91" s="2">
        <f t="shared" si="289"/>
        <v>0.13289919339728926</v>
      </c>
      <c r="CH91" s="2">
        <f t="shared" si="289"/>
        <v>0.13630527218949248</v>
      </c>
      <c r="CI91" s="2">
        <f t="shared" si="289"/>
        <v>0.13983214478831787</v>
      </c>
      <c r="CJ91" s="2">
        <f t="shared" si="289"/>
        <v>0.14342870283709899</v>
      </c>
      <c r="CK91" s="2">
        <f t="shared" si="289"/>
        <v>0.14716574813303887</v>
      </c>
      <c r="CL91" s="2">
        <f t="shared" si="289"/>
        <v>0.15100323905901486</v>
      </c>
      <c r="CM91" s="2">
        <f t="shared" si="289"/>
        <v>0.15477356973301512</v>
      </c>
      <c r="CN91" s="2">
        <f t="shared" si="289"/>
        <v>0.15863497190619522</v>
      </c>
      <c r="CO91" s="2">
        <f t="shared" si="289"/>
        <v>0.16267744843552448</v>
      </c>
      <c r="CP91" s="2">
        <f t="shared" si="289"/>
        <v>0.16682338297923519</v>
      </c>
      <c r="CQ91" s="2">
        <f t="shared" si="289"/>
        <v>0.17099834884227372</v>
      </c>
      <c r="CR91" s="2">
        <f t="shared" si="289"/>
        <v>0.17522871667991022</v>
      </c>
      <c r="CS91" s="2">
        <f t="shared" si="289"/>
        <v>0.17951439099388103</v>
      </c>
      <c r="CT91" s="2">
        <f t="shared" si="289"/>
        <v>0.18354849657095404</v>
      </c>
      <c r="CU91" s="2">
        <f t="shared" ref="CU91:DZ91" si="290">LCC*CU88*GhgT-EaT</f>
        <v>0.187743043005729</v>
      </c>
      <c r="CV91" s="2">
        <f t="shared" si="290"/>
        <v>0.19212520991072599</v>
      </c>
      <c r="CW91" s="2">
        <f t="shared" si="290"/>
        <v>0.19660137456972662</v>
      </c>
      <c r="CX91" s="2">
        <f t="shared" si="290"/>
        <v>0.20101854838786803</v>
      </c>
      <c r="CY91" s="2">
        <f t="shared" si="290"/>
        <v>0.2058744668344053</v>
      </c>
      <c r="CZ91" s="2">
        <f t="shared" si="290"/>
        <v>0.21092570836255786</v>
      </c>
      <c r="DA91" s="2">
        <f t="shared" si="290"/>
        <v>0.21607394381969458</v>
      </c>
      <c r="DB91" s="2">
        <f t="shared" si="290"/>
        <v>0.22134238128289407</v>
      </c>
      <c r="DC91" s="2">
        <f t="shared" si="290"/>
        <v>0.22673596656625866</v>
      </c>
      <c r="DD91" s="2">
        <f t="shared" si="290"/>
        <v>0.23244621919483899</v>
      </c>
      <c r="DE91" s="2">
        <f t="shared" si="290"/>
        <v>0.23840175355502846</v>
      </c>
      <c r="DF91" s="2">
        <f t="shared" si="290"/>
        <v>0.24452910715323029</v>
      </c>
      <c r="DG91" s="2">
        <f t="shared" si="290"/>
        <v>0.2508290046779868</v>
      </c>
      <c r="DH91" s="2">
        <f t="shared" si="290"/>
        <v>0.2574419682703924</v>
      </c>
      <c r="DI91" s="2">
        <f t="shared" si="290"/>
        <v>0.26398017382527955</v>
      </c>
      <c r="DJ91" s="2">
        <f t="shared" si="290"/>
        <v>0.27047367013621332</v>
      </c>
      <c r="DK91" s="2">
        <f t="shared" si="290"/>
        <v>0.27696275155588618</v>
      </c>
      <c r="DL91" s="2">
        <f t="shared" si="290"/>
        <v>0.28359699210031786</v>
      </c>
      <c r="DM91" s="2">
        <f t="shared" si="290"/>
        <v>0.2903947460384152</v>
      </c>
      <c r="DN91" s="2">
        <f t="shared" si="290"/>
        <v>0.29723956692755532</v>
      </c>
      <c r="DO91" s="2">
        <f t="shared" si="290"/>
        <v>0.30427111852389666</v>
      </c>
      <c r="DP91" s="2">
        <f t="shared" si="290"/>
        <v>0.31148701660448647</v>
      </c>
      <c r="DQ91" s="2">
        <f t="shared" si="290"/>
        <v>0.31895799064759672</v>
      </c>
      <c r="DR91" s="2">
        <f t="shared" si="290"/>
        <v>0.32665060364969917</v>
      </c>
      <c r="DS91" s="2">
        <f t="shared" si="290"/>
        <v>0.33478706210333298</v>
      </c>
      <c r="DT91" s="2">
        <f t="shared" si="290"/>
        <v>0.34301025603341107</v>
      </c>
      <c r="DU91" s="2">
        <f t="shared" si="290"/>
        <v>0.3514943070309654</v>
      </c>
      <c r="DV91" s="2">
        <f t="shared" si="290"/>
        <v>0.36024918056294358</v>
      </c>
      <c r="DW91" s="2">
        <f t="shared" si="290"/>
        <v>0.3689685776628554</v>
      </c>
      <c r="DX91" s="2">
        <f t="shared" si="290"/>
        <v>0.37777403470202581</v>
      </c>
      <c r="DY91" s="2">
        <f t="shared" si="290"/>
        <v>0.38689580964731141</v>
      </c>
      <c r="DZ91" s="2">
        <f t="shared" si="290"/>
        <v>0.39620496814269746</v>
      </c>
      <c r="EA91" s="2">
        <f t="shared" ref="EA91:FF91" si="291">LCC*EA88*GhgT-EaT</f>
        <v>0.40566488128615097</v>
      </c>
      <c r="EB91" s="2">
        <f t="shared" si="291"/>
        <v>0.41528549564251266</v>
      </c>
      <c r="EC91" s="2">
        <f t="shared" si="291"/>
        <v>0.42491953816713524</v>
      </c>
      <c r="ED91" s="2">
        <f t="shared" si="291"/>
        <v>0.43443867428577981</v>
      </c>
      <c r="EE91" s="2">
        <f t="shared" si="291"/>
        <v>0.44396996722228449</v>
      </c>
      <c r="EF91" s="2">
        <f t="shared" si="291"/>
        <v>0.45369887768569989</v>
      </c>
      <c r="EG91" s="2">
        <f t="shared" si="291"/>
        <v>0.46389322709681641</v>
      </c>
      <c r="EH91" s="2">
        <f t="shared" si="291"/>
        <v>0.47417720553532311</v>
      </c>
      <c r="EI91" s="2">
        <f t="shared" si="291"/>
        <v>0.48462936839259002</v>
      </c>
      <c r="EJ91" s="2">
        <f t="shared" si="291"/>
        <v>0.49521566280329404</v>
      </c>
      <c r="EK91" s="2">
        <f t="shared" si="291"/>
        <v>0.50601360416078278</v>
      </c>
      <c r="EL91" s="2">
        <f t="shared" si="291"/>
        <v>0.51693548960054791</v>
      </c>
      <c r="EM91" s="2">
        <f t="shared" si="291"/>
        <v>0.52796410656444059</v>
      </c>
      <c r="EN91" s="2">
        <f t="shared" si="291"/>
        <v>0.53905602612491588</v>
      </c>
      <c r="EO91" s="2">
        <f t="shared" si="291"/>
        <v>0.55003388102579109</v>
      </c>
      <c r="EP91" s="2">
        <f t="shared" si="291"/>
        <v>0.5610526092188427</v>
      </c>
      <c r="EQ91" s="2">
        <f t="shared" si="291"/>
        <v>0.57235552238345877</v>
      </c>
      <c r="ER91" s="2">
        <f t="shared" si="291"/>
        <v>0.58380713997899902</v>
      </c>
      <c r="ES91" s="2">
        <f t="shared" si="291"/>
        <v>0.59560144015662708</v>
      </c>
      <c r="ET91" s="2">
        <f t="shared" si="291"/>
        <v>0.60785990393359779</v>
      </c>
      <c r="EU91" s="2">
        <f t="shared" si="291"/>
        <v>0.61968559568928039</v>
      </c>
      <c r="EV91" s="2">
        <f t="shared" si="291"/>
        <v>0.63162029612910053</v>
      </c>
      <c r="EW91" s="2">
        <f t="shared" si="291"/>
        <v>0.64360515499918924</v>
      </c>
      <c r="EX91" s="2">
        <f t="shared" si="291"/>
        <v>0.65554419772031158</v>
      </c>
      <c r="EY91" s="2">
        <f t="shared" si="291"/>
        <v>0.66775752999849269</v>
      </c>
      <c r="EZ91" s="2">
        <f t="shared" si="291"/>
        <v>0.68057657122959248</v>
      </c>
      <c r="FA91" s="2">
        <f t="shared" si="291"/>
        <v>0.69360956170170329</v>
      </c>
      <c r="FB91" s="2">
        <f t="shared" si="291"/>
        <v>0.70682282376954719</v>
      </c>
      <c r="FC91" s="2">
        <f t="shared" si="291"/>
        <v>0.72048317986434995</v>
      </c>
      <c r="FD91" s="2">
        <f t="shared" si="291"/>
        <v>0.73423545222963582</v>
      </c>
      <c r="FE91" s="2">
        <f t="shared" si="291"/>
        <v>0.74822221445830561</v>
      </c>
      <c r="FF91" s="2">
        <f t="shared" si="291"/>
        <v>0.76218335457276609</v>
      </c>
      <c r="FG91" s="2">
        <f t="shared" ref="FG91:FZ91" si="292">LCC*FG88*GhgT-EaT</f>
        <v>0.77671227431433121</v>
      </c>
      <c r="FH91" s="2">
        <f t="shared" si="292"/>
        <v>0.79168736599517453</v>
      </c>
      <c r="FI91" s="2">
        <f t="shared" si="292"/>
        <v>0.80688704750960749</v>
      </c>
      <c r="FJ91" s="2">
        <f t="shared" si="292"/>
        <v>0.82201465579118616</v>
      </c>
      <c r="FK91" s="2">
        <f t="shared" si="292"/>
        <v>0.83734907313853368</v>
      </c>
      <c r="FL91" s="2">
        <f t="shared" si="292"/>
        <v>0.85279975358100923</v>
      </c>
      <c r="FM91" s="2">
        <f t="shared" si="292"/>
        <v>0.86795388642745286</v>
      </c>
      <c r="FN91" s="2">
        <f t="shared" si="292"/>
        <v>0.88331351909686107</v>
      </c>
      <c r="FO91" s="2">
        <f t="shared" si="292"/>
        <v>0.89884088321059541</v>
      </c>
      <c r="FP91" s="2">
        <f t="shared" si="292"/>
        <v>0.91455492888017431</v>
      </c>
      <c r="FQ91" s="2">
        <f t="shared" si="292"/>
        <v>0.92968197656583773</v>
      </c>
      <c r="FR91" s="2">
        <f t="shared" si="292"/>
        <v>0.94539351936720362</v>
      </c>
      <c r="FS91" s="2">
        <f t="shared" si="292"/>
        <v>0.96122400803998642</v>
      </c>
      <c r="FT91" s="2">
        <f t="shared" si="292"/>
        <v>0.97707949488107915</v>
      </c>
      <c r="FU91" s="2">
        <f t="shared" si="292"/>
        <v>0.99309648743578316</v>
      </c>
      <c r="FV91" s="2">
        <f t="shared" si="292"/>
        <v>1.009274985704099</v>
      </c>
      <c r="FW91" s="2">
        <f t="shared" si="292"/>
        <v>1.0256149896860265</v>
      </c>
      <c r="FX91" s="2">
        <f t="shared" si="292"/>
        <v>1.0421164993815655</v>
      </c>
      <c r="FY91" s="2">
        <f t="shared" si="292"/>
        <v>1.058779514790716</v>
      </c>
      <c r="FZ91" s="2">
        <f t="shared" si="292"/>
        <v>1.0756040359134782</v>
      </c>
      <c r="GA91" s="2">
        <f t="shared" ref="GA91:HO91" si="293">LCC*GA88*GhgT*(1+TCREup*(GA$1-$FZ$1)/41)-EaT</f>
        <v>1.0949046656644381</v>
      </c>
      <c r="GB91" s="2">
        <f t="shared" si="293"/>
        <v>1.1139556923848237</v>
      </c>
      <c r="GC91" s="2">
        <f t="shared" si="293"/>
        <v>1.1327430578256392</v>
      </c>
      <c r="GD91" s="2">
        <f t="shared" si="293"/>
        <v>1.1512527065728948</v>
      </c>
      <c r="GE91" s="2">
        <f t="shared" si="293"/>
        <v>1.1694705929049189</v>
      </c>
      <c r="GF91" s="2">
        <f t="shared" si="293"/>
        <v>1.1873826877286118</v>
      </c>
      <c r="GG91" s="2">
        <f t="shared" si="293"/>
        <v>1.2049749855946312</v>
      </c>
      <c r="GH91" s="2">
        <f t="shared" si="293"/>
        <v>1.2222335117915197</v>
      </c>
      <c r="GI91" s="2">
        <f t="shared" si="293"/>
        <v>1.2391443295187701</v>
      </c>
      <c r="GJ91" s="2">
        <f t="shared" si="293"/>
        <v>1.2556935471388233</v>
      </c>
      <c r="GK91" s="2">
        <f t="shared" si="293"/>
        <v>1.2718673255080095</v>
      </c>
      <c r="GL91" s="2">
        <f t="shared" si="293"/>
        <v>1.2876518853864232</v>
      </c>
      <c r="GM91" s="2">
        <f t="shared" si="293"/>
        <v>1.3030335149267367</v>
      </c>
      <c r="GN91" s="2">
        <f t="shared" si="293"/>
        <v>1.3179985772419516</v>
      </c>
      <c r="GO91" s="2">
        <f t="shared" si="293"/>
        <v>1.3325335180520868</v>
      </c>
      <c r="GP91" s="2">
        <f t="shared" si="293"/>
        <v>1.3466248734098061</v>
      </c>
      <c r="GQ91" s="2">
        <f t="shared" si="293"/>
        <v>1.3602592775049793</v>
      </c>
      <c r="GR91" s="2">
        <f t="shared" si="293"/>
        <v>1.3734234705481858</v>
      </c>
      <c r="GS91" s="2">
        <f t="shared" si="293"/>
        <v>1.3861043067331504</v>
      </c>
      <c r="GT91" s="2">
        <f t="shared" si="293"/>
        <v>1.3982887622781219</v>
      </c>
      <c r="GU91" s="2">
        <f t="shared" si="293"/>
        <v>1.4099639435461846</v>
      </c>
      <c r="GV91" s="2">
        <f t="shared" si="293"/>
        <v>1.4211170952445111</v>
      </c>
      <c r="GW91" s="2">
        <f t="shared" si="293"/>
        <v>1.4317356087025492</v>
      </c>
      <c r="GX91" s="2">
        <f t="shared" si="293"/>
        <v>1.4418070302291488</v>
      </c>
      <c r="GY91" s="2">
        <f t="shared" si="293"/>
        <v>1.4513190695486244</v>
      </c>
      <c r="GZ91" s="2">
        <f t="shared" si="293"/>
        <v>1.4602596083157577</v>
      </c>
      <c r="HA91" s="2">
        <f t="shared" si="293"/>
        <v>1.4686167087097342</v>
      </c>
      <c r="HB91" s="2">
        <f t="shared" si="293"/>
        <v>1.4763786221070205</v>
      </c>
      <c r="HC91" s="2">
        <f t="shared" si="293"/>
        <v>1.4835337978331757</v>
      </c>
      <c r="HD91" s="2">
        <f t="shared" si="293"/>
        <v>1.4900708919936072</v>
      </c>
      <c r="HE91" s="2">
        <f t="shared" si="293"/>
        <v>1.4959787763832511</v>
      </c>
      <c r="HF91" s="2">
        <f t="shared" si="293"/>
        <v>1.5012465474752059</v>
      </c>
      <c r="HG91" s="2">
        <f t="shared" si="293"/>
        <v>1.5058635354882921</v>
      </c>
      <c r="HH91" s="2">
        <f t="shared" si="293"/>
        <v>1.509819313533552</v>
      </c>
      <c r="HI91" s="2">
        <f t="shared" si="293"/>
        <v>1.513103706839692</v>
      </c>
      <c r="HJ91" s="2">
        <f t="shared" si="293"/>
        <v>1.5157068020574533</v>
      </c>
      <c r="HK91" s="2">
        <f t="shared" si="293"/>
        <v>1.5176189566429299</v>
      </c>
      <c r="HL91" s="2">
        <f t="shared" si="293"/>
        <v>1.5188308083198165</v>
      </c>
      <c r="HM91" s="2">
        <f t="shared" si="293"/>
        <v>1.5193332846205989</v>
      </c>
      <c r="HN91" s="2">
        <f t="shared" si="293"/>
        <v>1.5191176125066772</v>
      </c>
      <c r="HO91" s="2">
        <f t="shared" si="293"/>
        <v>1.5185245338238675</v>
      </c>
      <c r="HP91" s="2">
        <f t="shared" ref="HP91:IS91" si="294">LCC*HP88*GhgT*(1+TCREup)-EaT</f>
        <v>1.5144619634036522</v>
      </c>
      <c r="HQ91" s="2">
        <f t="shared" si="294"/>
        <v>1.5104232106212625</v>
      </c>
      <c r="HR91" s="2">
        <f t="shared" si="294"/>
        <v>1.5064079901574678</v>
      </c>
      <c r="HS91" s="2">
        <f t="shared" si="294"/>
        <v>1.5024160166930411</v>
      </c>
      <c r="HT91" s="2">
        <f t="shared" si="294"/>
        <v>1.4984470049087524</v>
      </c>
      <c r="HU91" s="2">
        <f t="shared" si="294"/>
        <v>1.4945006694853724</v>
      </c>
      <c r="HV91" s="2">
        <f t="shared" si="294"/>
        <v>1.4905767251036723</v>
      </c>
      <c r="HW91" s="2">
        <f t="shared" si="294"/>
        <v>1.4866748864444232</v>
      </c>
      <c r="HX91" s="2">
        <f t="shared" si="294"/>
        <v>1.482794868188396</v>
      </c>
      <c r="HY91" s="2">
        <f t="shared" si="294"/>
        <v>1.4789363850163615</v>
      </c>
      <c r="HZ91" s="2">
        <f t="shared" si="294"/>
        <v>1.4750991516090908</v>
      </c>
      <c r="IA91" s="2">
        <f t="shared" si="294"/>
        <v>1.471282882647355</v>
      </c>
      <c r="IB91" s="2">
        <f t="shared" si="294"/>
        <v>1.4674872928119251</v>
      </c>
      <c r="IC91" s="2">
        <f t="shared" si="294"/>
        <v>1.4637120967835719</v>
      </c>
      <c r="ID91" s="2">
        <f t="shared" si="294"/>
        <v>1.4599570092430665</v>
      </c>
      <c r="IE91" s="2">
        <f t="shared" si="294"/>
        <v>1.4562217448711796</v>
      </c>
      <c r="IF91" s="2">
        <f t="shared" si="294"/>
        <v>1.4525060183486829</v>
      </c>
      <c r="IG91" s="2">
        <f t="shared" si="294"/>
        <v>1.4488095443563462</v>
      </c>
      <c r="IH91" s="2">
        <f t="shared" si="294"/>
        <v>1.4451320375749415</v>
      </c>
      <c r="II91" s="2">
        <f t="shared" si="294"/>
        <v>1.441473212685239</v>
      </c>
      <c r="IJ91" s="2">
        <f t="shared" si="294"/>
        <v>1.4378327843680103</v>
      </c>
      <c r="IK91" s="2">
        <f t="shared" si="294"/>
        <v>1.4342104673040261</v>
      </c>
      <c r="IL91" s="2">
        <f t="shared" si="294"/>
        <v>1.4306059761740573</v>
      </c>
      <c r="IM91" s="2">
        <f t="shared" si="294"/>
        <v>1.4270190256588746</v>
      </c>
      <c r="IN91" s="2">
        <f t="shared" si="294"/>
        <v>1.4234493304392501</v>
      </c>
      <c r="IO91" s="2">
        <f t="shared" si="294"/>
        <v>1.4198966051959538</v>
      </c>
      <c r="IP91" s="2">
        <f t="shared" si="294"/>
        <v>1.4163605646097575</v>
      </c>
      <c r="IQ91" s="2">
        <f t="shared" si="294"/>
        <v>1.4128409233614305</v>
      </c>
      <c r="IR91" s="2">
        <f t="shared" si="294"/>
        <v>1.4093373961317455</v>
      </c>
      <c r="IS91" s="2">
        <f t="shared" si="294"/>
        <v>1.4058496976014723</v>
      </c>
    </row>
    <row r="92" spans="1:253" s="2" customFormat="1" ht="16.7" customHeight="1">
      <c r="A92" s="7"/>
      <c r="B92" s="10" t="s">
        <v>139</v>
      </c>
      <c r="FZ92" s="2">
        <f>FZ88</f>
        <v>3839.2143749299998</v>
      </c>
      <c r="GA92" s="2">
        <f t="shared" ref="GA92:HF92" si="295">GA88-SUM(GA$1-$FZ$1)*CDR3a</f>
        <v>3856.7597735176432</v>
      </c>
      <c r="GB92" s="2">
        <f t="shared" si="295"/>
        <v>3873.1876139746678</v>
      </c>
      <c r="GC92" s="2">
        <f t="shared" si="295"/>
        <v>3888.4585390663565</v>
      </c>
      <c r="GD92" s="2">
        <f t="shared" si="295"/>
        <v>3902.533581371898</v>
      </c>
      <c r="GE92" s="2">
        <f t="shared" si="295"/>
        <v>3915.3741816335596</v>
      </c>
      <c r="GF92" s="2">
        <f t="shared" si="295"/>
        <v>3926.9422071058784</v>
      </c>
      <c r="GG92" s="2">
        <f t="shared" si="295"/>
        <v>3937.1999699048315</v>
      </c>
      <c r="GH92" s="2">
        <f t="shared" si="295"/>
        <v>3946.110245357022</v>
      </c>
      <c r="GI92" s="2">
        <f t="shared" si="295"/>
        <v>3953.6362903488598</v>
      </c>
      <c r="GJ92" s="2">
        <f t="shared" si="295"/>
        <v>3959.7418616757423</v>
      </c>
      <c r="GK92" s="2">
        <f t="shared" si="295"/>
        <v>3964.391234391233</v>
      </c>
      <c r="GL92" s="2">
        <f t="shared" si="295"/>
        <v>3967.5492201562447</v>
      </c>
      <c r="GM92" s="2">
        <f t="shared" si="295"/>
        <v>3969.1811855882179</v>
      </c>
      <c r="GN92" s="2">
        <f t="shared" si="295"/>
        <v>3969.2530706103025</v>
      </c>
      <c r="GO92" s="2">
        <f t="shared" si="295"/>
        <v>3967.7314068005394</v>
      </c>
      <c r="GP92" s="2">
        <f t="shared" si="295"/>
        <v>3964.5833357410397</v>
      </c>
      <c r="GQ92" s="2">
        <f t="shared" si="295"/>
        <v>3959.7766273671668</v>
      </c>
      <c r="GR92" s="2">
        <f t="shared" si="295"/>
        <v>3953.2796983167173</v>
      </c>
      <c r="GS92" s="2">
        <f t="shared" si="295"/>
        <v>3945.0616302790995</v>
      </c>
      <c r="GT92" s="2">
        <f t="shared" si="295"/>
        <v>3935.0921883445139</v>
      </c>
      <c r="GU92" s="2">
        <f t="shared" si="295"/>
        <v>3923.3418393531392</v>
      </c>
      <c r="GV92" s="2">
        <f t="shared" si="295"/>
        <v>3909.7817702443062</v>
      </c>
      <c r="GW92" s="2">
        <f t="shared" si="295"/>
        <v>3894.383906405682</v>
      </c>
      <c r="GX92" s="2">
        <f t="shared" si="295"/>
        <v>3877.1209300224523</v>
      </c>
      <c r="GY92" s="2">
        <f t="shared" si="295"/>
        <v>3857.9662984264974</v>
      </c>
      <c r="GZ92" s="2">
        <f t="shared" si="295"/>
        <v>3836.8942624455776</v>
      </c>
      <c r="HA92" s="2">
        <f t="shared" si="295"/>
        <v>3813.8798847525095</v>
      </c>
      <c r="HB92" s="2">
        <f t="shared" si="295"/>
        <v>3788.8990582143515</v>
      </c>
      <c r="HC92" s="2">
        <f t="shared" si="295"/>
        <v>3761.9285242415795</v>
      </c>
      <c r="HD92" s="2">
        <f t="shared" si="295"/>
        <v>3732.9458911372749</v>
      </c>
      <c r="HE92" s="2">
        <f t="shared" si="295"/>
        <v>3701.9296524462925</v>
      </c>
      <c r="HF92" s="2">
        <f t="shared" si="295"/>
        <v>3668.8592053044567</v>
      </c>
      <c r="HG92" s="2">
        <f t="shared" ref="HG92:IL92" si="296">HG88-SUM(HG$1-$FZ$1)*CDR3a</f>
        <v>3633.7148687877329</v>
      </c>
      <c r="HH92" s="2">
        <f t="shared" si="296"/>
        <v>3596.4779022614075</v>
      </c>
      <c r="HI92" s="2">
        <f t="shared" si="296"/>
        <v>3557.1305237292736</v>
      </c>
      <c r="HJ92" s="2">
        <f t="shared" si="296"/>
        <v>3515.6559281828077</v>
      </c>
      <c r="HK92" s="2">
        <f t="shared" si="296"/>
        <v>3472.0383059503533</v>
      </c>
      <c r="HL92" s="2">
        <f t="shared" si="296"/>
        <v>3426.2628610462984</v>
      </c>
      <c r="HM92" s="2">
        <f t="shared" si="296"/>
        <v>3378.3158295202611</v>
      </c>
      <c r="HN92" s="2">
        <f t="shared" si="296"/>
        <v>3328.1844978062645</v>
      </c>
      <c r="HO92" s="2">
        <f t="shared" si="296"/>
        <v>3276.9371358219987</v>
      </c>
      <c r="HP92" s="2">
        <f t="shared" si="296"/>
        <v>3225.7643119527643</v>
      </c>
      <c r="HQ92" s="2">
        <f t="shared" si="296"/>
        <v>3174.6651438521576</v>
      </c>
      <c r="HR92" s="2">
        <f t="shared" si="296"/>
        <v>3123.6387491737705</v>
      </c>
      <c r="HS92" s="2">
        <f t="shared" si="296"/>
        <v>3072.6842455712022</v>
      </c>
      <c r="HT92" s="2">
        <f t="shared" si="296"/>
        <v>3021.8007506980452</v>
      </c>
      <c r="HU92" s="2">
        <f t="shared" si="296"/>
        <v>2970.9873822078935</v>
      </c>
      <c r="HV92" s="2">
        <f t="shared" si="296"/>
        <v>2920.2432577543423</v>
      </c>
      <c r="HW92" s="2">
        <f t="shared" si="296"/>
        <v>2869.5674949909853</v>
      </c>
      <c r="HX92" s="2">
        <f t="shared" si="296"/>
        <v>2818.9592115714195</v>
      </c>
      <c r="HY92" s="2">
        <f t="shared" si="296"/>
        <v>2768.4175251492375</v>
      </c>
      <c r="HZ92" s="2">
        <f t="shared" si="296"/>
        <v>2717.9415533780348</v>
      </c>
      <c r="IA92" s="2">
        <f t="shared" si="296"/>
        <v>2667.530413911405</v>
      </c>
      <c r="IB92" s="2">
        <f t="shared" si="296"/>
        <v>2617.1832244029456</v>
      </c>
      <c r="IC92" s="2">
        <f t="shared" si="296"/>
        <v>2566.8991025062492</v>
      </c>
      <c r="ID92" s="2">
        <f t="shared" si="296"/>
        <v>2516.6771658749099</v>
      </c>
      <c r="IE92" s="2">
        <f t="shared" si="296"/>
        <v>2466.5165321625236</v>
      </c>
      <c r="IF92" s="2">
        <f t="shared" si="296"/>
        <v>2416.4163190226855</v>
      </c>
      <c r="IG92" s="2">
        <f t="shared" si="296"/>
        <v>2366.3756441089886</v>
      </c>
      <c r="IH92" s="2">
        <f t="shared" si="296"/>
        <v>2316.3936250750289</v>
      </c>
      <c r="II92" s="2">
        <f t="shared" si="296"/>
        <v>2266.4693795743997</v>
      </c>
      <c r="IJ92" s="2">
        <f t="shared" si="296"/>
        <v>2216.6020252606968</v>
      </c>
      <c r="IK92" s="2">
        <f t="shared" si="296"/>
        <v>2166.7906797875153</v>
      </c>
      <c r="IL92" s="2">
        <f t="shared" si="296"/>
        <v>2117.0344608084483</v>
      </c>
      <c r="IM92" s="2">
        <f t="shared" ref="IM92:IS92" si="297">IM88-SUM(IM$1-$FZ$1)*CDR3a</f>
        <v>2067.3324859770905</v>
      </c>
      <c r="IN92" s="2">
        <f t="shared" si="297"/>
        <v>2017.6838729470401</v>
      </c>
      <c r="IO92" s="2">
        <f t="shared" si="297"/>
        <v>1968.0877393718874</v>
      </c>
      <c r="IP92" s="2">
        <f t="shared" si="297"/>
        <v>1918.5432029052313</v>
      </c>
      <c r="IQ92" s="2">
        <f t="shared" si="297"/>
        <v>1869.0493812006612</v>
      </c>
      <c r="IR92" s="2">
        <f t="shared" si="297"/>
        <v>1819.6053919117767</v>
      </c>
      <c r="IS92" s="2">
        <f t="shared" si="297"/>
        <v>1770.2103526921683</v>
      </c>
    </row>
    <row r="93" spans="1:253" s="3" customFormat="1" ht="16.7" customHeight="1">
      <c r="A93" s="13"/>
      <c r="B93" s="10" t="s">
        <v>104</v>
      </c>
      <c r="FZ93" s="3">
        <f>FZ92*GhgT-EaT</f>
        <v>1.3926536452025668</v>
      </c>
      <c r="GA93" s="3">
        <f t="shared" ref="GA93:HO93" si="298">GA92*GhgT*(1+TCREup*(GA$1-$FZ$1)/41)-EaT</f>
        <v>1.4028024519122786</v>
      </c>
      <c r="GB93" s="3">
        <f t="shared" si="298"/>
        <v>1.4125606179290942</v>
      </c>
      <c r="GC93" s="3">
        <f t="shared" si="298"/>
        <v>1.4219101357337607</v>
      </c>
      <c r="GD93" s="3">
        <f t="shared" si="298"/>
        <v>1.4308330014384469</v>
      </c>
      <c r="GE93" s="3">
        <f t="shared" si="298"/>
        <v>1.4393112235704233</v>
      </c>
      <c r="GF93" s="3">
        <f t="shared" si="298"/>
        <v>1.4473268319568631</v>
      </c>
      <c r="GG93" s="3">
        <f t="shared" si="298"/>
        <v>1.4548618867107461</v>
      </c>
      <c r="GH93" s="3">
        <f t="shared" si="298"/>
        <v>1.461898487317884</v>
      </c>
      <c r="GI93" s="3">
        <f t="shared" si="298"/>
        <v>1.4684187818250529</v>
      </c>
      <c r="GJ93" s="3">
        <f t="shared" si="298"/>
        <v>1.4744049761292415</v>
      </c>
      <c r="GK93" s="3">
        <f t="shared" si="298"/>
        <v>1.4798393433680106</v>
      </c>
      <c r="GL93" s="3">
        <f t="shared" si="298"/>
        <v>1.4847042334109659</v>
      </c>
      <c r="GM93" s="3">
        <f t="shared" si="298"/>
        <v>1.488982082452343</v>
      </c>
      <c r="GN93" s="3">
        <f t="shared" si="298"/>
        <v>1.4926554227047055</v>
      </c>
      <c r="GO93" s="3">
        <f t="shared" si="298"/>
        <v>1.4957068921937582</v>
      </c>
      <c r="GP93" s="3">
        <f t="shared" si="298"/>
        <v>1.4981192446542673</v>
      </c>
      <c r="GQ93" s="3">
        <f t="shared" si="298"/>
        <v>1.4998753595270993</v>
      </c>
      <c r="GR93" s="3">
        <f t="shared" si="298"/>
        <v>1.5009582520573705</v>
      </c>
      <c r="GS93" s="3">
        <f t="shared" si="298"/>
        <v>1.5013510834937076</v>
      </c>
      <c r="GT93" s="3">
        <f t="shared" si="298"/>
        <v>1.5010371713886219</v>
      </c>
      <c r="GU93" s="3">
        <f t="shared" si="298"/>
        <v>1.4999999999999998</v>
      </c>
      <c r="GV93" s="3">
        <f t="shared" si="298"/>
        <v>1.4982232307937005</v>
      </c>
      <c r="GW93" s="3">
        <f t="shared" si="298"/>
        <v>1.4956907130472687</v>
      </c>
      <c r="GX93" s="3">
        <f t="shared" si="298"/>
        <v>1.492386494554764</v>
      </c>
      <c r="GY93" s="3">
        <f t="shared" si="298"/>
        <v>1.488294832432695</v>
      </c>
      <c r="GZ93" s="3">
        <f t="shared" si="298"/>
        <v>1.4834002040270733</v>
      </c>
      <c r="HA93" s="3">
        <f t="shared" si="298"/>
        <v>1.4776873179215768</v>
      </c>
      <c r="HB93" s="3">
        <f t="shared" si="298"/>
        <v>1.4711411250468269</v>
      </c>
      <c r="HC93" s="3">
        <f t="shared" si="298"/>
        <v>1.4637468298907774</v>
      </c>
      <c r="HD93" s="3">
        <f t="shared" si="298"/>
        <v>1.4554899018102192</v>
      </c>
      <c r="HE93" s="3">
        <f t="shared" si="298"/>
        <v>1.4463560864433898</v>
      </c>
      <c r="HF93" s="3">
        <f t="shared" si="298"/>
        <v>1.4363314172237092</v>
      </c>
      <c r="HG93" s="3">
        <f t="shared" si="298"/>
        <v>1.4254022269946136</v>
      </c>
      <c r="HH93" s="3">
        <f t="shared" si="298"/>
        <v>1.4135551597255132</v>
      </c>
      <c r="HI93" s="3">
        <f t="shared" si="298"/>
        <v>1.4007771823288553</v>
      </c>
      <c r="HJ93" s="3">
        <f t="shared" si="298"/>
        <v>1.3870555965783051</v>
      </c>
      <c r="HK93" s="3">
        <f t="shared" si="298"/>
        <v>1.3723780511280377</v>
      </c>
      <c r="HL93" s="3">
        <f t="shared" si="298"/>
        <v>1.3567325536331405</v>
      </c>
      <c r="HM93" s="3">
        <f t="shared" si="298"/>
        <v>1.3401074829711332</v>
      </c>
      <c r="HN93" s="3">
        <f t="shared" si="298"/>
        <v>1.3224916015645951</v>
      </c>
      <c r="HO93" s="3">
        <f t="shared" si="298"/>
        <v>1.304321373111867</v>
      </c>
      <c r="HP93" s="3">
        <f t="shared" ref="HP93:IS93" si="299">HP92*GhgT*(1+TCREup)-EaT</f>
        <v>1.2831253706616159</v>
      </c>
      <c r="HQ93" s="3">
        <f t="shared" si="299"/>
        <v>1.2619598767456663</v>
      </c>
      <c r="HR93" s="3">
        <f t="shared" si="299"/>
        <v>1.2408245258923634</v>
      </c>
      <c r="HS93" s="3">
        <f t="shared" si="299"/>
        <v>1.2197189526300545</v>
      </c>
      <c r="HT93" s="3">
        <f t="shared" si="299"/>
        <v>1.1986427914870856</v>
      </c>
      <c r="HU93" s="3">
        <f t="shared" si="299"/>
        <v>1.1775956769918019</v>
      </c>
      <c r="HV93" s="3">
        <f t="shared" si="299"/>
        <v>1.1565772436725503</v>
      </c>
      <c r="HW93" s="3">
        <f t="shared" si="299"/>
        <v>1.1355871260576769</v>
      </c>
      <c r="HX93" s="3">
        <f t="shared" si="299"/>
        <v>1.1146249586755281</v>
      </c>
      <c r="HY93" s="3">
        <f t="shared" si="299"/>
        <v>1.0936903760544496</v>
      </c>
      <c r="HZ93" s="3">
        <f t="shared" si="299"/>
        <v>1.0727830127227884</v>
      </c>
      <c r="IA93" s="3">
        <f t="shared" si="299"/>
        <v>1.0519025032088896</v>
      </c>
      <c r="IB93" s="3">
        <f t="shared" si="299"/>
        <v>1.0310484820411006</v>
      </c>
      <c r="IC93" s="3">
        <f t="shared" si="299"/>
        <v>1.0102205837477669</v>
      </c>
      <c r="ID93" s="3">
        <f t="shared" si="299"/>
        <v>0.98941844285723446</v>
      </c>
      <c r="IE93" s="3">
        <f t="shared" si="299"/>
        <v>0.96864169389785026</v>
      </c>
      <c r="IF93" s="3">
        <f t="shared" si="299"/>
        <v>0.94788997139796038</v>
      </c>
      <c r="IG93" s="3">
        <f t="shared" si="299"/>
        <v>0.92716290988591021</v>
      </c>
      <c r="IH93" s="3">
        <f t="shared" si="299"/>
        <v>0.90646014389004681</v>
      </c>
      <c r="II93" s="3">
        <f t="shared" si="299"/>
        <v>0.88578130793871579</v>
      </c>
      <c r="IJ93" s="3">
        <f t="shared" si="299"/>
        <v>0.86512603656026354</v>
      </c>
      <c r="IK93" s="3">
        <f t="shared" si="299"/>
        <v>0.84449396428303669</v>
      </c>
      <c r="IL93" s="3">
        <f t="shared" si="299"/>
        <v>0.82388472563538073</v>
      </c>
      <c r="IM93" s="3">
        <f t="shared" si="299"/>
        <v>0.80329795514564173</v>
      </c>
      <c r="IN93" s="3">
        <f t="shared" si="299"/>
        <v>0.78273328734216752</v>
      </c>
      <c r="IO93" s="3">
        <f t="shared" si="299"/>
        <v>0.76219035675330227</v>
      </c>
      <c r="IP93" s="3">
        <f t="shared" si="299"/>
        <v>0.74166879790739426</v>
      </c>
      <c r="IQ93" s="3">
        <f t="shared" si="299"/>
        <v>0.72116824533278723</v>
      </c>
      <c r="IR93" s="3">
        <f t="shared" si="299"/>
        <v>0.70068833355782956</v>
      </c>
      <c r="IS93" s="3">
        <f t="shared" si="299"/>
        <v>0.68022869711086564</v>
      </c>
    </row>
    <row r="94" spans="1:253" s="2" customFormat="1" ht="16.7" customHeight="1">
      <c r="A94" s="7"/>
      <c r="B94" s="10" t="s">
        <v>135</v>
      </c>
      <c r="FZ94" s="2">
        <f>FZ88</f>
        <v>3839.2143749299998</v>
      </c>
      <c r="GA94" s="2">
        <f t="shared" ref="GA94:HF94" si="300">GA88-SUM(GA$1-$FZ$1)*CDR3b</f>
        <v>3847.2309412754125</v>
      </c>
      <c r="GB94" s="2">
        <f t="shared" si="300"/>
        <v>3854.1299494902059</v>
      </c>
      <c r="GC94" s="2">
        <f t="shared" si="300"/>
        <v>3859.8720423396635</v>
      </c>
      <c r="GD94" s="2">
        <f t="shared" si="300"/>
        <v>3864.4182524029738</v>
      </c>
      <c r="GE94" s="2">
        <f t="shared" si="300"/>
        <v>3867.7300204224048</v>
      </c>
      <c r="GF94" s="2">
        <f t="shared" si="300"/>
        <v>3869.769213652492</v>
      </c>
      <c r="GG94" s="2">
        <f t="shared" si="300"/>
        <v>3870.4981442092144</v>
      </c>
      <c r="GH94" s="2">
        <f t="shared" si="300"/>
        <v>3869.8795874191737</v>
      </c>
      <c r="GI94" s="2">
        <f t="shared" si="300"/>
        <v>3867.8768001687808</v>
      </c>
      <c r="GJ94" s="2">
        <f t="shared" si="300"/>
        <v>3864.4535392534326</v>
      </c>
      <c r="GK94" s="2">
        <f t="shared" si="300"/>
        <v>3859.5740797266917</v>
      </c>
      <c r="GL94" s="2">
        <f t="shared" si="300"/>
        <v>3853.2032332494723</v>
      </c>
      <c r="GM94" s="2">
        <f t="shared" si="300"/>
        <v>3845.3063664392148</v>
      </c>
      <c r="GN94" s="2">
        <f t="shared" si="300"/>
        <v>3835.8494192190683</v>
      </c>
      <c r="GO94" s="2">
        <f t="shared" si="300"/>
        <v>3824.798923167074</v>
      </c>
      <c r="GP94" s="2">
        <f t="shared" si="300"/>
        <v>3812.1220198653436</v>
      </c>
      <c r="GQ94" s="2">
        <f t="shared" si="300"/>
        <v>3797.7864792492396</v>
      </c>
      <c r="GR94" s="2">
        <f t="shared" si="300"/>
        <v>3781.7607179565593</v>
      </c>
      <c r="GS94" s="2">
        <f t="shared" si="300"/>
        <v>3764.0138176767105</v>
      </c>
      <c r="GT94" s="2">
        <f t="shared" si="300"/>
        <v>3744.5155434998937</v>
      </c>
      <c r="GU94" s="2">
        <f t="shared" si="300"/>
        <v>3723.2363622662879</v>
      </c>
      <c r="GV94" s="2">
        <f t="shared" si="300"/>
        <v>3700.1474609152237</v>
      </c>
      <c r="GW94" s="2">
        <f t="shared" si="300"/>
        <v>3675.2207648343688</v>
      </c>
      <c r="GX94" s="2">
        <f t="shared" si="300"/>
        <v>3648.4289562089079</v>
      </c>
      <c r="GY94" s="2">
        <f t="shared" si="300"/>
        <v>3619.7454923707223</v>
      </c>
      <c r="GZ94" s="2">
        <f t="shared" si="300"/>
        <v>3589.1446241475714</v>
      </c>
      <c r="HA94" s="2">
        <f t="shared" si="300"/>
        <v>3556.6014142122722</v>
      </c>
      <c r="HB94" s="2">
        <f t="shared" si="300"/>
        <v>3522.0917554318835</v>
      </c>
      <c r="HC94" s="2">
        <f t="shared" si="300"/>
        <v>3485.5923892168803</v>
      </c>
      <c r="HD94" s="2">
        <f t="shared" si="300"/>
        <v>3447.0809238703441</v>
      </c>
      <c r="HE94" s="2">
        <f t="shared" si="300"/>
        <v>3406.535852937131</v>
      </c>
      <c r="HF94" s="2">
        <f t="shared" si="300"/>
        <v>3363.9365735530646</v>
      </c>
      <c r="HG94" s="2">
        <f t="shared" ref="HG94:IL94" si="301">HG88-SUM(HG$1-$FZ$1)*CDR3b</f>
        <v>3319.2634047941096</v>
      </c>
      <c r="HH94" s="2">
        <f t="shared" si="301"/>
        <v>3272.4976060255531</v>
      </c>
      <c r="HI94" s="2">
        <f t="shared" si="301"/>
        <v>3223.621395251188</v>
      </c>
      <c r="HJ94" s="2">
        <f t="shared" si="301"/>
        <v>3172.6179674624914</v>
      </c>
      <c r="HK94" s="2">
        <f t="shared" si="301"/>
        <v>3119.4715129878059</v>
      </c>
      <c r="HL94" s="2">
        <f t="shared" si="301"/>
        <v>3064.1672358415199</v>
      </c>
      <c r="HM94" s="2">
        <f t="shared" si="301"/>
        <v>3006.6913720732514</v>
      </c>
      <c r="HN94" s="2">
        <f t="shared" si="301"/>
        <v>2947.0312081170241</v>
      </c>
      <c r="HO94" s="2">
        <f t="shared" si="301"/>
        <v>2886.2550138905276</v>
      </c>
      <c r="HP94" s="2">
        <f t="shared" si="301"/>
        <v>2825.553357779062</v>
      </c>
      <c r="HQ94" s="2">
        <f t="shared" si="301"/>
        <v>2764.9253574362237</v>
      </c>
      <c r="HR94" s="2">
        <f t="shared" si="301"/>
        <v>2704.370130515606</v>
      </c>
      <c r="HS94" s="2">
        <f t="shared" si="301"/>
        <v>2643.8867946708069</v>
      </c>
      <c r="HT94" s="2">
        <f t="shared" si="301"/>
        <v>2583.4744675554184</v>
      </c>
      <c r="HU94" s="2">
        <f t="shared" si="301"/>
        <v>2523.1322668230355</v>
      </c>
      <c r="HV94" s="2">
        <f t="shared" si="301"/>
        <v>2462.8593101272536</v>
      </c>
      <c r="HW94" s="2">
        <f t="shared" si="301"/>
        <v>2402.654715121666</v>
      </c>
      <c r="HX94" s="2">
        <f t="shared" si="301"/>
        <v>2342.5175994598694</v>
      </c>
      <c r="HY94" s="2">
        <f t="shared" si="301"/>
        <v>2282.4470807954558</v>
      </c>
      <c r="HZ94" s="2">
        <f t="shared" si="301"/>
        <v>2222.442276782022</v>
      </c>
      <c r="IA94" s="2">
        <f t="shared" si="301"/>
        <v>2162.5023050731616</v>
      </c>
      <c r="IB94" s="2">
        <f t="shared" si="301"/>
        <v>2102.626283322471</v>
      </c>
      <c r="IC94" s="2">
        <f t="shared" si="301"/>
        <v>2042.8133291835434</v>
      </c>
      <c r="ID94" s="2">
        <f t="shared" si="301"/>
        <v>1983.0625603099734</v>
      </c>
      <c r="IE94" s="2">
        <f t="shared" si="301"/>
        <v>1923.373094355356</v>
      </c>
      <c r="IF94" s="2">
        <f t="shared" si="301"/>
        <v>1863.7440489732871</v>
      </c>
      <c r="IG94" s="2">
        <f t="shared" si="301"/>
        <v>1804.1745418173587</v>
      </c>
      <c r="IH94" s="2">
        <f t="shared" si="301"/>
        <v>1744.6636905411683</v>
      </c>
      <c r="II94" s="2">
        <f t="shared" si="301"/>
        <v>1685.2106127983079</v>
      </c>
      <c r="IJ94" s="2">
        <f t="shared" si="301"/>
        <v>1625.8144262423739</v>
      </c>
      <c r="IK94" s="2">
        <f t="shared" si="301"/>
        <v>1566.4742485269612</v>
      </c>
      <c r="IL94" s="2">
        <f t="shared" si="301"/>
        <v>1507.1891973056636</v>
      </c>
      <c r="IM94" s="2">
        <f t="shared" ref="IM94:IS94" si="302">IM88-SUM(IM$1-$FZ$1)*CDR3b</f>
        <v>1447.9583902320751</v>
      </c>
      <c r="IN94" s="2">
        <f t="shared" si="302"/>
        <v>1388.7809449597935</v>
      </c>
      <c r="IO94" s="2">
        <f t="shared" si="302"/>
        <v>1329.6559791424097</v>
      </c>
      <c r="IP94" s="2">
        <f t="shared" si="302"/>
        <v>1270.5826104335224</v>
      </c>
      <c r="IQ94" s="2">
        <f t="shared" si="302"/>
        <v>1211.5599564867216</v>
      </c>
      <c r="IR94" s="2">
        <f t="shared" si="302"/>
        <v>1152.5871349556055</v>
      </c>
      <c r="IS94" s="2">
        <f t="shared" si="302"/>
        <v>1093.6632634937664</v>
      </c>
    </row>
    <row r="95" spans="1:253" s="2" customFormat="1" ht="16.7" customHeight="1">
      <c r="A95" s="7"/>
      <c r="B95" s="10" t="s">
        <v>100</v>
      </c>
      <c r="FZ95" s="2">
        <f>FZ94*GhgT-EaT</f>
        <v>1.3926536452025668</v>
      </c>
      <c r="GA95" s="2">
        <f t="shared" ref="GA95:HO95" si="303">GA94*GhgT*(1+TCREup*(GA$1-$FZ$1)/41)-EaT</f>
        <v>1.3992056250014213</v>
      </c>
      <c r="GB95" s="2">
        <f t="shared" si="303"/>
        <v>1.4053494613000272</v>
      </c>
      <c r="GC95" s="2">
        <f t="shared" si="303"/>
        <v>1.4110671465791322</v>
      </c>
      <c r="GD95" s="2">
        <f t="shared" si="303"/>
        <v>1.4163406769509046</v>
      </c>
      <c r="GE95" s="2">
        <f t="shared" si="303"/>
        <v>1.4211520609426151</v>
      </c>
      <c r="GF95" s="2">
        <f t="shared" si="303"/>
        <v>1.4254833283814365</v>
      </c>
      <c r="GG95" s="2">
        <f t="shared" si="303"/>
        <v>1.4293165393803497</v>
      </c>
      <c r="GH95" s="2">
        <f t="shared" si="303"/>
        <v>1.4326337934251654</v>
      </c>
      <c r="GI95" s="2">
        <f t="shared" si="303"/>
        <v>1.43541723856266</v>
      </c>
      <c r="GJ95" s="2">
        <f t="shared" si="303"/>
        <v>1.4376490806898226</v>
      </c>
      <c r="GK95" s="2">
        <f t="shared" si="303"/>
        <v>1.4393115929442131</v>
      </c>
      <c r="GL95" s="2">
        <f t="shared" si="303"/>
        <v>1.4403871251954377</v>
      </c>
      <c r="GM95" s="2">
        <f t="shared" si="303"/>
        <v>1.4408581136377321</v>
      </c>
      <c r="GN95" s="2">
        <f t="shared" si="303"/>
        <v>1.4407070904836601</v>
      </c>
      <c r="GO95" s="2">
        <f t="shared" si="303"/>
        <v>1.4399166937589258</v>
      </c>
      <c r="GP95" s="2">
        <f t="shared" si="303"/>
        <v>1.4384696771982959</v>
      </c>
      <c r="GQ95" s="2">
        <f t="shared" si="303"/>
        <v>1.4363489202426367</v>
      </c>
      <c r="GR95" s="2">
        <f t="shared" si="303"/>
        <v>1.4335374381370651</v>
      </c>
      <c r="GS95" s="2">
        <f t="shared" si="303"/>
        <v>1.4300183921302065</v>
      </c>
      <c r="GT95" s="2">
        <f t="shared" si="303"/>
        <v>1.4257750997745733</v>
      </c>
      <c r="GU95" s="2">
        <f t="shared" si="303"/>
        <v>1.4207910453280519</v>
      </c>
      <c r="GV95" s="2">
        <f t="shared" si="303"/>
        <v>1.4150498902565005</v>
      </c>
      <c r="GW95" s="2">
        <f t="shared" si="303"/>
        <v>1.4085354838374655</v>
      </c>
      <c r="GX95" s="2">
        <f t="shared" si="303"/>
        <v>1.4012318738650049</v>
      </c>
      <c r="GY95" s="2">
        <f t="shared" si="303"/>
        <v>1.3931233174556277</v>
      </c>
      <c r="GZ95" s="2">
        <f t="shared" si="303"/>
        <v>1.3841942919553463</v>
      </c>
      <c r="HA95" s="2">
        <f t="shared" si="303"/>
        <v>1.3744295059478373</v>
      </c>
      <c r="HB95" s="2">
        <f t="shared" si="303"/>
        <v>1.3638139103637235</v>
      </c>
      <c r="HC95" s="2">
        <f t="shared" si="303"/>
        <v>1.3523327096909574</v>
      </c>
      <c r="HD95" s="2">
        <f t="shared" si="303"/>
        <v>1.3399713732863308</v>
      </c>
      <c r="HE95" s="2">
        <f t="shared" si="303"/>
        <v>1.326715646788081</v>
      </c>
      <c r="HF95" s="2">
        <f t="shared" si="303"/>
        <v>1.3125515636296274</v>
      </c>
      <c r="HG95" s="2">
        <f t="shared" si="303"/>
        <v>1.2974654566544075</v>
      </c>
      <c r="HH95" s="2">
        <f t="shared" si="303"/>
        <v>1.2814439698318298</v>
      </c>
      <c r="HI95" s="2">
        <f t="shared" si="303"/>
        <v>1.2644740700743429</v>
      </c>
      <c r="HJ95" s="2">
        <f t="shared" si="303"/>
        <v>1.2465430591556119</v>
      </c>
      <c r="HK95" s="2">
        <f t="shared" si="303"/>
        <v>1.2276385857298113</v>
      </c>
      <c r="HL95" s="2">
        <f t="shared" si="303"/>
        <v>1.2077486574520289</v>
      </c>
      <c r="HM95" s="2">
        <f t="shared" si="303"/>
        <v>1.186861653199784</v>
      </c>
      <c r="HN95" s="2">
        <f t="shared" si="303"/>
        <v>1.1649663353956565</v>
      </c>
      <c r="HO95" s="2">
        <f t="shared" si="303"/>
        <v>1.1424991677379868</v>
      </c>
      <c r="HP95" s="2">
        <f t="shared" ref="HP95:IS95" si="304">HP94*GhgT*(1+TCREup)-EaT</f>
        <v>1.1173562822298364</v>
      </c>
      <c r="HQ95" s="2">
        <f t="shared" si="304"/>
        <v>1.0922439052559869</v>
      </c>
      <c r="HR95" s="2">
        <f t="shared" si="304"/>
        <v>1.0671616713447842</v>
      </c>
      <c r="HS95" s="2">
        <f t="shared" si="304"/>
        <v>1.0421092150245763</v>
      </c>
      <c r="HT95" s="2">
        <f t="shared" si="304"/>
        <v>1.0170861708237073</v>
      </c>
      <c r="HU95" s="2">
        <f t="shared" si="304"/>
        <v>0.99209217327052424</v>
      </c>
      <c r="HV95" s="2">
        <f t="shared" si="304"/>
        <v>0.96712685689337319</v>
      </c>
      <c r="HW95" s="2">
        <f t="shared" si="304"/>
        <v>0.94218985622060036</v>
      </c>
      <c r="HX95" s="2">
        <f t="shared" si="304"/>
        <v>0.91728080578055227</v>
      </c>
      <c r="HY95" s="2">
        <f t="shared" si="304"/>
        <v>0.89239934010157407</v>
      </c>
      <c r="HZ95" s="2">
        <f t="shared" si="304"/>
        <v>0.86754509371201305</v>
      </c>
      <c r="IA95" s="2">
        <f t="shared" si="304"/>
        <v>0.84271770114021471</v>
      </c>
      <c r="IB95" s="2">
        <f t="shared" si="304"/>
        <v>0.81791679691452635</v>
      </c>
      <c r="IC95" s="2">
        <f t="shared" si="304"/>
        <v>0.79314201556329322</v>
      </c>
      <c r="ID95" s="2">
        <f t="shared" si="304"/>
        <v>0.76839299161486141</v>
      </c>
      <c r="IE95" s="2">
        <f t="shared" si="304"/>
        <v>0.74366935959757752</v>
      </c>
      <c r="IF95" s="2">
        <f t="shared" si="304"/>
        <v>0.71897075403978827</v>
      </c>
      <c r="IG95" s="2">
        <f t="shared" si="304"/>
        <v>0.69429680946983852</v>
      </c>
      <c r="IH95" s="2">
        <f t="shared" si="304"/>
        <v>0.66964716041607564</v>
      </c>
      <c r="II95" s="2">
        <f t="shared" si="304"/>
        <v>0.64502144140684492</v>
      </c>
      <c r="IJ95" s="2">
        <f t="shared" si="304"/>
        <v>0.6204192869704932</v>
      </c>
      <c r="IK95" s="2">
        <f t="shared" si="304"/>
        <v>0.59584033163536676</v>
      </c>
      <c r="IL95" s="2">
        <f t="shared" si="304"/>
        <v>0.57128420992981144</v>
      </c>
      <c r="IM95" s="2">
        <f t="shared" si="304"/>
        <v>0.54675055638217307</v>
      </c>
      <c r="IN95" s="2">
        <f t="shared" si="304"/>
        <v>0.52223900552079916</v>
      </c>
      <c r="IO95" s="2">
        <f t="shared" si="304"/>
        <v>0.4977491918740346</v>
      </c>
      <c r="IP95" s="2">
        <f t="shared" si="304"/>
        <v>0.4732807499702269</v>
      </c>
      <c r="IQ95" s="2">
        <f t="shared" si="304"/>
        <v>0.4488333143377205</v>
      </c>
      <c r="IR95" s="2">
        <f t="shared" si="304"/>
        <v>0.42440651950486302</v>
      </c>
      <c r="IS95" s="2">
        <f t="shared" si="304"/>
        <v>0.39999999999999974</v>
      </c>
    </row>
    <row r="96" spans="1:253" s="2" customFormat="1" ht="16.7" customHeight="1">
      <c r="A96" s="7"/>
      <c r="B96" s="10" t="s">
        <v>57</v>
      </c>
      <c r="BB96" s="16"/>
      <c r="BC96" s="3"/>
      <c r="FZ96" s="2">
        <f>UCC*FZ94*GhgT-EaT</f>
        <v>1.7987527974818067</v>
      </c>
      <c r="GA96" s="2">
        <f t="shared" ref="GA96:HO96" si="305">UCC*GA94*GhgT*(1+TCREup*(GA$1-$FZ$1)/41)-EaT</f>
        <v>1.8071452965854717</v>
      </c>
      <c r="GB96" s="2">
        <f t="shared" si="305"/>
        <v>1.8150150004325643</v>
      </c>
      <c r="GC96" s="2">
        <f t="shared" si="305"/>
        <v>1.8223388430042888</v>
      </c>
      <c r="GD96" s="2">
        <f t="shared" si="305"/>
        <v>1.8290937629333748</v>
      </c>
      <c r="GE96" s="2">
        <f t="shared" si="305"/>
        <v>1.8352567147551859</v>
      </c>
      <c r="GF96" s="2">
        <f t="shared" si="305"/>
        <v>1.840804680288352</v>
      </c>
      <c r="GG96" s="2">
        <f t="shared" si="305"/>
        <v>1.8457146801449089</v>
      </c>
      <c r="GH96" s="2">
        <f t="shared" si="305"/>
        <v>1.8499637853699606</v>
      </c>
      <c r="GI96" s="2">
        <f t="shared" si="305"/>
        <v>1.8535291292108576</v>
      </c>
      <c r="GJ96" s="2">
        <f t="shared" si="305"/>
        <v>1.8563879190158883</v>
      </c>
      <c r="GK96" s="2">
        <f t="shared" si="305"/>
        <v>1.8585174482624898</v>
      </c>
      <c r="GL96" s="2">
        <f t="shared" si="305"/>
        <v>1.8598951087149755</v>
      </c>
      <c r="GM96" s="2">
        <f t="shared" si="305"/>
        <v>1.8604984027117737</v>
      </c>
      <c r="GN96" s="2">
        <f t="shared" si="305"/>
        <v>1.8603049555821896</v>
      </c>
      <c r="GO96" s="2">
        <f t="shared" si="305"/>
        <v>1.85929252819268</v>
      </c>
      <c r="GP96" s="2">
        <f t="shared" si="305"/>
        <v>1.8574390296226448</v>
      </c>
      <c r="GQ96" s="2">
        <f t="shared" si="305"/>
        <v>1.8547225299697354</v>
      </c>
      <c r="GR96" s="2">
        <f t="shared" si="305"/>
        <v>1.8511212732846785</v>
      </c>
      <c r="GS96" s="2">
        <f t="shared" si="305"/>
        <v>1.8466136906356172</v>
      </c>
      <c r="GT96" s="2">
        <f t="shared" si="305"/>
        <v>1.8411784133019677</v>
      </c>
      <c r="GU96" s="2">
        <f t="shared" si="305"/>
        <v>1.8347942860977959</v>
      </c>
      <c r="GV96" s="2">
        <f t="shared" si="305"/>
        <v>1.8274403808247026</v>
      </c>
      <c r="GW96" s="2">
        <f t="shared" si="305"/>
        <v>1.8190960098542328</v>
      </c>
      <c r="GX96" s="2">
        <f t="shared" si="305"/>
        <v>1.8097407398397993</v>
      </c>
      <c r="GY96" s="2">
        <f t="shared" si="305"/>
        <v>1.7993544055581197</v>
      </c>
      <c r="GZ96" s="2">
        <f t="shared" si="305"/>
        <v>1.7879171238801723</v>
      </c>
      <c r="HA96" s="2">
        <f t="shared" si="305"/>
        <v>1.7754093078716695</v>
      </c>
      <c r="HB96" s="2">
        <f t="shared" si="305"/>
        <v>1.7618116810230449</v>
      </c>
      <c r="HC96" s="2">
        <f t="shared" si="305"/>
        <v>1.7471052916089571</v>
      </c>
      <c r="HD96" s="2">
        <f t="shared" si="305"/>
        <v>1.7312715271773154</v>
      </c>
      <c r="HE96" s="2">
        <f t="shared" si="305"/>
        <v>1.7142921291678093</v>
      </c>
      <c r="HF96" s="2">
        <f t="shared" si="305"/>
        <v>1.6961492076599707</v>
      </c>
      <c r="HG96" s="2">
        <f t="shared" si="305"/>
        <v>1.6768252562507384</v>
      </c>
      <c r="HH96" s="2">
        <f t="shared" si="305"/>
        <v>1.6563031670615473</v>
      </c>
      <c r="HI96" s="2">
        <f t="shared" si="305"/>
        <v>1.6345662458749319</v>
      </c>
      <c r="HJ96" s="2">
        <f t="shared" si="305"/>
        <v>1.6115982274006417</v>
      </c>
      <c r="HK96" s="2">
        <f t="shared" si="305"/>
        <v>1.5873832906712833</v>
      </c>
      <c r="HL96" s="2">
        <f t="shared" si="305"/>
        <v>1.5619060745674664</v>
      </c>
      <c r="HM96" s="2">
        <f t="shared" si="305"/>
        <v>1.535151693472478</v>
      </c>
      <c r="HN96" s="2">
        <f t="shared" si="305"/>
        <v>1.5071057530564631</v>
      </c>
      <c r="HO96" s="2">
        <f t="shared" si="305"/>
        <v>1.4783273242124275</v>
      </c>
      <c r="HP96" s="2">
        <f t="shared" ref="HP96:IS96" si="306">UCC*HP94*GhgT*(1+TCREup)-EaT</f>
        <v>1.446121540530432</v>
      </c>
      <c r="HQ96" s="2">
        <f t="shared" si="306"/>
        <v>1.4139548355474916</v>
      </c>
      <c r="HR96" s="2">
        <f t="shared" si="306"/>
        <v>1.3818267411271614</v>
      </c>
      <c r="HS96" s="2">
        <f t="shared" si="306"/>
        <v>1.349736789132999</v>
      </c>
      <c r="HT96" s="2">
        <f t="shared" si="306"/>
        <v>1.317684511428558</v>
      </c>
      <c r="HU96" s="2">
        <f t="shared" si="306"/>
        <v>1.2856694398773949</v>
      </c>
      <c r="HV96" s="2">
        <f t="shared" si="306"/>
        <v>1.2536911063430649</v>
      </c>
      <c r="HW96" s="2">
        <f t="shared" si="306"/>
        <v>1.2217490426891233</v>
      </c>
      <c r="HX96" s="2">
        <f t="shared" si="306"/>
        <v>1.1898427807791265</v>
      </c>
      <c r="HY96" s="2">
        <f t="shared" si="306"/>
        <v>1.1579718524766291</v>
      </c>
      <c r="HZ96" s="2">
        <f t="shared" si="306"/>
        <v>1.1261357896451871</v>
      </c>
      <c r="IA96" s="2">
        <f t="shared" si="306"/>
        <v>1.0943341241483562</v>
      </c>
      <c r="IB96" s="2">
        <f t="shared" si="306"/>
        <v>1.0625663878496927</v>
      </c>
      <c r="IC96" s="2">
        <f t="shared" si="306"/>
        <v>1.0308321126127511</v>
      </c>
      <c r="ID96" s="2">
        <f t="shared" si="306"/>
        <v>0.99913083030108718</v>
      </c>
      <c r="IE96" s="2">
        <f t="shared" si="306"/>
        <v>0.96746207277825647</v>
      </c>
      <c r="IF96" s="2">
        <f t="shared" si="306"/>
        <v>0.93582537190781578</v>
      </c>
      <c r="IG96" s="2">
        <f t="shared" si="306"/>
        <v>0.90422025955331853</v>
      </c>
      <c r="IH96" s="2">
        <f t="shared" si="306"/>
        <v>0.8726462675783222</v>
      </c>
      <c r="II96" s="2">
        <f t="shared" si="306"/>
        <v>0.84110292784638097</v>
      </c>
      <c r="IJ96" s="2">
        <f t="shared" si="306"/>
        <v>0.80958977222105122</v>
      </c>
      <c r="IK96" s="2">
        <f t="shared" si="306"/>
        <v>0.77810633256588846</v>
      </c>
      <c r="IL96" s="2">
        <f t="shared" si="306"/>
        <v>0.7466521407444483</v>
      </c>
      <c r="IM96" s="2">
        <f t="shared" si="306"/>
        <v>0.71522672862028558</v>
      </c>
      <c r="IN96" s="2">
        <f t="shared" si="306"/>
        <v>0.68382962805695768</v>
      </c>
      <c r="IO96" s="2">
        <f t="shared" si="306"/>
        <v>0.65246037091801812</v>
      </c>
      <c r="IP96" s="2">
        <f t="shared" si="306"/>
        <v>0.6211184890670246</v>
      </c>
      <c r="IQ96" s="2">
        <f t="shared" si="306"/>
        <v>0.5898035143675302</v>
      </c>
      <c r="IR96" s="2">
        <f t="shared" si="306"/>
        <v>0.55851497868309263</v>
      </c>
      <c r="IS96" s="2">
        <f t="shared" si="306"/>
        <v>0.52725241387726585</v>
      </c>
    </row>
    <row r="97" spans="1:254" s="2" customFormat="1" ht="16.7" customHeight="1">
      <c r="A97" s="7"/>
      <c r="B97" s="8" t="s">
        <v>56</v>
      </c>
      <c r="Q97" s="17"/>
      <c r="BB97" s="16"/>
      <c r="BC97" s="3"/>
      <c r="FZ97" s="2">
        <f>LCC*FZ94*GhgT-EaT</f>
        <v>1.0756040359134782</v>
      </c>
      <c r="GA97" s="2">
        <f t="shared" ref="GA97:HO97" si="307">LCC*GA94*GhgT*(1+TCREup*(GA$1-$FZ$1)/41)-EaT</f>
        <v>1.0807190860285245</v>
      </c>
      <c r="GB97" s="2">
        <f t="shared" si="307"/>
        <v>1.0855155035283932</v>
      </c>
      <c r="GC97" s="2">
        <f t="shared" si="307"/>
        <v>1.0899792301640885</v>
      </c>
      <c r="GD97" s="2">
        <f t="shared" si="307"/>
        <v>1.094096210521621</v>
      </c>
      <c r="GE97" s="2">
        <f t="shared" si="307"/>
        <v>1.0978523988793196</v>
      </c>
      <c r="GF97" s="2">
        <f t="shared" si="307"/>
        <v>1.1012337661440836</v>
      </c>
      <c r="GG97" s="2">
        <f t="shared" si="307"/>
        <v>1.1042263068665714</v>
      </c>
      <c r="GH97" s="2">
        <f t="shared" si="307"/>
        <v>1.1068160463353254</v>
      </c>
      <c r="GI97" s="2">
        <f t="shared" si="307"/>
        <v>1.1089890477498376</v>
      </c>
      <c r="GJ97" s="2">
        <f t="shared" si="307"/>
        <v>1.1107314194725504</v>
      </c>
      <c r="GK97" s="2">
        <f t="shared" si="307"/>
        <v>1.1120293223597923</v>
      </c>
      <c r="GL97" s="2">
        <f t="shared" si="307"/>
        <v>1.1128689771716593</v>
      </c>
      <c r="GM97" s="2">
        <f t="shared" si="307"/>
        <v>1.1132366720608233</v>
      </c>
      <c r="GN97" s="2">
        <f t="shared" si="307"/>
        <v>1.1131187701402854</v>
      </c>
      <c r="GO97" s="2">
        <f t="shared" si="307"/>
        <v>1.1125017171300651</v>
      </c>
      <c r="GP97" s="2">
        <f t="shared" si="307"/>
        <v>1.1113720490828256</v>
      </c>
      <c r="GQ97" s="2">
        <f t="shared" si="307"/>
        <v>1.1097164001884372</v>
      </c>
      <c r="GR97" s="2">
        <f t="shared" si="307"/>
        <v>1.1075215106574787</v>
      </c>
      <c r="GS97" s="2">
        <f t="shared" si="307"/>
        <v>1.104774234683676</v>
      </c>
      <c r="GT97" s="2">
        <f t="shared" si="307"/>
        <v>1.1014615484852766</v>
      </c>
      <c r="GU97" s="2">
        <f t="shared" si="307"/>
        <v>1.0975705584253657</v>
      </c>
      <c r="GV97" s="2">
        <f t="shared" si="307"/>
        <v>1.0930885092111158</v>
      </c>
      <c r="GW97" s="2">
        <f t="shared" si="307"/>
        <v>1.0880027921719742</v>
      </c>
      <c r="GX97" s="2">
        <f t="shared" si="307"/>
        <v>1.0823009536167911</v>
      </c>
      <c r="GY97" s="2">
        <f t="shared" si="307"/>
        <v>1.0759707032698815</v>
      </c>
      <c r="GZ97" s="2">
        <f t="shared" si="307"/>
        <v>1.0689999227860261</v>
      </c>
      <c r="HA97" s="2">
        <f t="shared" si="307"/>
        <v>1.0613766743444111</v>
      </c>
      <c r="HB97" s="2">
        <f t="shared" si="307"/>
        <v>1.0530892093215027</v>
      </c>
      <c r="HC97" s="2">
        <f t="shared" si="307"/>
        <v>1.0441259770428606</v>
      </c>
      <c r="HD97" s="2">
        <f t="shared" si="307"/>
        <v>1.0344756336138909</v>
      </c>
      <c r="HE97" s="2">
        <f t="shared" si="307"/>
        <v>1.0241270508295317</v>
      </c>
      <c r="HF97" s="2">
        <f t="shared" si="307"/>
        <v>1.0130693251628802</v>
      </c>
      <c r="HG97" s="2">
        <f t="shared" si="307"/>
        <v>1.0012917868327567</v>
      </c>
      <c r="HH97" s="2">
        <f t="shared" si="307"/>
        <v>0.98878400895020435</v>
      </c>
      <c r="HI97" s="2">
        <f t="shared" si="307"/>
        <v>0.97553581674392864</v>
      </c>
      <c r="HJ97" s="2">
        <f t="shared" si="307"/>
        <v>0.96153729686467149</v>
      </c>
      <c r="HK97" s="2">
        <f t="shared" si="307"/>
        <v>0.94677880676852688</v>
      </c>
      <c r="HL97" s="2">
        <f t="shared" si="307"/>
        <v>0.93125098417918906</v>
      </c>
      <c r="HM97" s="2">
        <f t="shared" si="307"/>
        <v>0.91494475662914376</v>
      </c>
      <c r="HN97" s="2">
        <f t="shared" si="307"/>
        <v>0.89785135107979175</v>
      </c>
      <c r="HO97" s="2">
        <f t="shared" si="307"/>
        <v>0.8803115093769488</v>
      </c>
      <c r="HP97" s="2">
        <f t="shared" ref="HP97:IS97" si="308">LCC*HP94*GhgT*(1+TCREup)-EaT</f>
        <v>0.86068276762875995</v>
      </c>
      <c r="HQ97" s="2">
        <f t="shared" si="308"/>
        <v>0.84107784351839632</v>
      </c>
      <c r="HR97" s="2">
        <f t="shared" si="308"/>
        <v>0.82149645172662811</v>
      </c>
      <c r="HS97" s="2">
        <f t="shared" si="308"/>
        <v>0.80193830693422785</v>
      </c>
      <c r="HT97" s="2">
        <f t="shared" si="308"/>
        <v>0.78240312382196542</v>
      </c>
      <c r="HU97" s="2">
        <f t="shared" si="308"/>
        <v>0.76289061707061179</v>
      </c>
      <c r="HV97" s="2">
        <f t="shared" si="308"/>
        <v>0.74340050136093827</v>
      </c>
      <c r="HW97" s="2">
        <f t="shared" si="308"/>
        <v>0.7239324913737154</v>
      </c>
      <c r="HX97" s="2">
        <f t="shared" si="308"/>
        <v>0.70448630178971472</v>
      </c>
      <c r="HY97" s="2">
        <f t="shared" si="308"/>
        <v>0.68506164728970642</v>
      </c>
      <c r="HZ97" s="2">
        <f t="shared" si="308"/>
        <v>0.66565824255446226</v>
      </c>
      <c r="IA97" s="2">
        <f t="shared" si="308"/>
        <v>0.64627580226475267</v>
      </c>
      <c r="IB97" s="2">
        <f t="shared" si="308"/>
        <v>0.62691404110134918</v>
      </c>
      <c r="IC97" s="2">
        <f t="shared" si="308"/>
        <v>0.60757267374502244</v>
      </c>
      <c r="ID97" s="2">
        <f t="shared" si="308"/>
        <v>0.58825141487654331</v>
      </c>
      <c r="IE97" s="2">
        <f t="shared" si="308"/>
        <v>0.56894997917668277</v>
      </c>
      <c r="IF97" s="2">
        <f t="shared" si="308"/>
        <v>0.54966808132621237</v>
      </c>
      <c r="IG97" s="2">
        <f t="shared" si="308"/>
        <v>0.53040543600590195</v>
      </c>
      <c r="IH97" s="2">
        <f t="shared" si="308"/>
        <v>0.51116175789652374</v>
      </c>
      <c r="II97" s="2">
        <f t="shared" si="308"/>
        <v>0.49193676167884776</v>
      </c>
      <c r="IJ97" s="2">
        <f t="shared" si="308"/>
        <v>0.47273016203364521</v>
      </c>
      <c r="IK97" s="2">
        <f t="shared" si="308"/>
        <v>0.45354167364168746</v>
      </c>
      <c r="IL97" s="2">
        <f t="shared" si="308"/>
        <v>0.43437101118374516</v>
      </c>
      <c r="IM97" s="2">
        <f t="shared" si="308"/>
        <v>0.41521788934058895</v>
      </c>
      <c r="IN97" s="2">
        <f t="shared" si="308"/>
        <v>0.39608202279299098</v>
      </c>
      <c r="IO97" s="2">
        <f t="shared" si="308"/>
        <v>0.37696312622172079</v>
      </c>
      <c r="IP97" s="2">
        <f t="shared" si="308"/>
        <v>0.35786091430755074</v>
      </c>
      <c r="IQ97" s="2">
        <f t="shared" si="308"/>
        <v>0.33877510173125025</v>
      </c>
      <c r="IR97" s="2">
        <f t="shared" si="308"/>
        <v>0.31970540317359158</v>
      </c>
      <c r="IS97" s="2">
        <f t="shared" si="308"/>
        <v>0.30065153331534483</v>
      </c>
    </row>
    <row r="98" spans="1:254" s="2" customFormat="1" ht="16.7" customHeight="1">
      <c r="A98" s="4" t="s">
        <v>60</v>
      </c>
      <c r="B98" s="14" t="s">
        <v>140</v>
      </c>
      <c r="Q98" s="17"/>
      <c r="BB98" s="16"/>
      <c r="BC98" s="3"/>
    </row>
    <row r="99" spans="1:254" ht="16.7" customHeight="1">
      <c r="B99" s="18" t="s">
        <v>119</v>
      </c>
      <c r="C99" s="9">
        <f>SUM($C$4:C4)</f>
        <v>4.2168645700000003</v>
      </c>
      <c r="D99" s="9">
        <f>SUM($C$4:D4)</f>
        <v>8.5318010199999996</v>
      </c>
      <c r="E99" s="9">
        <f>SUM($C$4:E4)</f>
        <v>12.912857379999998</v>
      </c>
      <c r="F99" s="9">
        <f>SUM($C$4:F4)</f>
        <v>17.372545159999998</v>
      </c>
      <c r="G99" s="9">
        <f>SUM($C$4:G4)</f>
        <v>21.920273519999999</v>
      </c>
      <c r="H99" s="9">
        <f>SUM($C$4:H4)</f>
        <v>26.491907059999999</v>
      </c>
      <c r="I99" s="9">
        <f>SUM($C$4:I4)</f>
        <v>31.106389279999998</v>
      </c>
      <c r="J99" s="9">
        <f>SUM($C$4:J4)</f>
        <v>35.771041239999995</v>
      </c>
      <c r="K99" s="9">
        <f>SUM($C$4:K4)</f>
        <v>40.467213639999997</v>
      </c>
      <c r="L99" s="9">
        <f>SUM($C$4:L4)</f>
        <v>45.239687889999999</v>
      </c>
      <c r="M99" s="9">
        <f>SUM($C$4:M4)</f>
        <v>49.89895181</v>
      </c>
      <c r="N99" s="9">
        <f>SUM($C$4:N4)</f>
        <v>54.480823129999997</v>
      </c>
      <c r="O99" s="9">
        <f>SUM($C$4:O4)</f>
        <v>59.051208949999996</v>
      </c>
      <c r="P99" s="9">
        <f>SUM($C$4:P4)</f>
        <v>63.643586699999993</v>
      </c>
      <c r="Q99" s="9">
        <f>SUM($C$4:Q4)</f>
        <v>68.249460749999997</v>
      </c>
      <c r="R99" s="9">
        <f>SUM($C$4:R4)</f>
        <v>72.843912739999993</v>
      </c>
      <c r="S99" s="9">
        <f>SUM($C$4:S4)</f>
        <v>77.480879259999995</v>
      </c>
      <c r="T99" s="9">
        <f>SUM($C$4:T4)</f>
        <v>82.169512619999992</v>
      </c>
      <c r="U99" s="9">
        <f>SUM($C$4:U4)</f>
        <v>86.851102559999987</v>
      </c>
      <c r="V99" s="9">
        <f>SUM($C$4:V4)</f>
        <v>91.557975839999983</v>
      </c>
      <c r="W99" s="9">
        <f>SUM($C$4:W4)</f>
        <v>96.51024907999998</v>
      </c>
      <c r="X99" s="9">
        <f>SUM($C$4:X4)</f>
        <v>101.61323075999998</v>
      </c>
      <c r="Y99" s="9">
        <f>SUM($C$4:Y4)</f>
        <v>106.85066051999998</v>
      </c>
      <c r="Z99" s="9">
        <f>SUM($C$4:Z4)</f>
        <v>112.21727587999997</v>
      </c>
      <c r="AA99" s="9">
        <f>SUM($C$4:AA4)</f>
        <v>117.61432359999998</v>
      </c>
      <c r="AB99" s="9">
        <f>SUM($C$4:AB4)</f>
        <v>123.11359134999998</v>
      </c>
      <c r="AC99" s="9">
        <f>SUM($C$4:AC4)</f>
        <v>128.67439523999997</v>
      </c>
      <c r="AD99" s="9">
        <f>SUM($C$4:AD4)</f>
        <v>134.32899681999996</v>
      </c>
      <c r="AE99" s="9">
        <f>SUM($C$4:AE4)</f>
        <v>140.06680673999995</v>
      </c>
      <c r="AF99" s="9">
        <f>SUM($C$4:AF4)</f>
        <v>145.90840155999996</v>
      </c>
      <c r="AG99" s="9">
        <f>SUM($C$4:AG4)</f>
        <v>151.91763440999995</v>
      </c>
      <c r="AH99" s="9">
        <f>SUM($C$4:AH4)</f>
        <v>157.94183066999994</v>
      </c>
      <c r="AI99" s="9">
        <f>SUM($C$4:AI4)</f>
        <v>164.10246865999994</v>
      </c>
      <c r="AJ99" s="9">
        <f>SUM($C$4:AJ4)</f>
        <v>170.41479901999995</v>
      </c>
      <c r="AK99" s="9">
        <f>SUM($C$4:AK4)</f>
        <v>176.75919901999995</v>
      </c>
      <c r="AL99" s="9">
        <f>SUM($C$4:AL4)</f>
        <v>183.11865685999996</v>
      </c>
      <c r="AM99" s="9">
        <f>SUM($C$4:AM4)</f>
        <v>189.55660328999997</v>
      </c>
      <c r="AN99" s="9">
        <f>SUM($C$4:AN4)</f>
        <v>196.12366713999998</v>
      </c>
      <c r="AO99" s="9">
        <f>SUM($C$4:AO4)</f>
        <v>202.84234771999999</v>
      </c>
      <c r="AP99" s="9">
        <f>SUM($C$4:AP4)</f>
        <v>209.56750843999998</v>
      </c>
      <c r="AQ99" s="9">
        <f>SUM($C$4:AQ4)</f>
        <v>216.69839721999998</v>
      </c>
      <c r="AR99" s="9">
        <f>SUM($C$4:AR4)</f>
        <v>224.01966808999998</v>
      </c>
      <c r="AS99" s="9">
        <f>SUM($C$4:AS4)</f>
        <v>231.41025260999999</v>
      </c>
      <c r="AT99" s="9">
        <f>SUM($C$4:AT4)</f>
        <v>238.87184753</v>
      </c>
      <c r="AU99" s="9">
        <f>SUM($C$4:AU4)</f>
        <v>246.44047379</v>
      </c>
      <c r="AV99" s="9">
        <f>SUM($C$4:AV4)</f>
        <v>254.15990998999999</v>
      </c>
      <c r="AW99" s="9">
        <f>SUM($C$4:AW4)</f>
        <v>261.99032556999998</v>
      </c>
      <c r="AX99" s="9">
        <f>SUM($C$4:AX4)</f>
        <v>269.9322305</v>
      </c>
      <c r="AY99" s="9">
        <f>SUM($C$4:AY4)</f>
        <v>278.01841949999999</v>
      </c>
      <c r="AZ99" s="9">
        <f>SUM($C$4:AZ4)</f>
        <v>286.3555116</v>
      </c>
      <c r="BA99" s="9">
        <f>SUM($C$4:BA4)</f>
        <v>294.89952396000001</v>
      </c>
      <c r="BB99" s="9">
        <f>SUM($C$4:BB4)</f>
        <v>303.57277730999999</v>
      </c>
      <c r="BC99" s="9">
        <f>SUM($C$4:BC4)</f>
        <v>312.38594548999998</v>
      </c>
      <c r="BD99" s="9">
        <f>SUM($C$4:BD4)</f>
        <v>321.43368108999999</v>
      </c>
      <c r="BE99" s="9">
        <f>SUM($C$4:BE4)</f>
        <v>330.61401418999998</v>
      </c>
      <c r="BF99" s="9">
        <f>SUM($C$4:BF4)</f>
        <v>339.98683839</v>
      </c>
      <c r="BG99" s="9">
        <f>SUM($C$4:BG4)</f>
        <v>349.53031292000003</v>
      </c>
      <c r="BH99" s="9">
        <f>SUM($C$4:BH4)</f>
        <v>359.52510304000003</v>
      </c>
      <c r="BI99" s="9">
        <f>SUM($C$4:BI4)</f>
        <v>369.45052320000002</v>
      </c>
      <c r="BJ99" s="9">
        <f>SUM($C$4:BJ4)</f>
        <v>379.56399714000003</v>
      </c>
      <c r="BK99" s="9">
        <f>SUM($C$4:BK4)</f>
        <v>389.74989834000002</v>
      </c>
      <c r="BL99" s="9">
        <f>SUM($C$4:BL4)</f>
        <v>399.97383112</v>
      </c>
      <c r="BM99" s="9">
        <f>SUM($C$4:BM4)</f>
        <v>410.32570851999998</v>
      </c>
      <c r="BN99" s="9">
        <f>SUM($C$4:BN4)</f>
        <v>420.98610808999996</v>
      </c>
      <c r="BO99" s="9">
        <f>SUM($C$4:BO4)</f>
        <v>431.29914438999998</v>
      </c>
      <c r="BP99" s="9">
        <f>SUM($C$4:BP4)</f>
        <v>441.53760496999996</v>
      </c>
      <c r="BQ99" s="9">
        <f>SUM($C$4:BQ4)</f>
        <v>452.03089841999997</v>
      </c>
      <c r="BR99" s="9">
        <f>SUM($C$4:BR4)</f>
        <v>462.70462896999999</v>
      </c>
      <c r="BS99" s="9">
        <f>SUM($C$4:BS4)</f>
        <v>473.35761343000001</v>
      </c>
      <c r="BT99" s="9">
        <f>SUM($C$4:BT4)</f>
        <v>483.47948804999999</v>
      </c>
      <c r="BU99" s="9">
        <f>SUM($C$4:BU4)</f>
        <v>494.36062549999997</v>
      </c>
      <c r="BV99" s="9">
        <f>SUM($C$4:BV4)</f>
        <v>504.89575629999996</v>
      </c>
      <c r="BW99" s="9">
        <f>SUM($C$4:BW4)</f>
        <v>515.69886534</v>
      </c>
      <c r="BX99" s="9">
        <f>SUM($C$4:BX4)</f>
        <v>527.01806051999995</v>
      </c>
      <c r="BY99" s="9">
        <f>SUM($C$4:BY4)</f>
        <v>538.40138316999992</v>
      </c>
      <c r="BZ99" s="9">
        <f>SUM($C$4:BZ4)</f>
        <v>549.92152953999994</v>
      </c>
      <c r="CA99" s="9">
        <f>SUM($C$4:CA4)</f>
        <v>561.37269766999998</v>
      </c>
      <c r="CB99" s="9">
        <f>SUM($C$4:CB4)</f>
        <v>573.24522839999997</v>
      </c>
      <c r="CC99" s="9">
        <f>SUM($C$4:CC4)</f>
        <v>585.13044189999994</v>
      </c>
      <c r="CD99" s="9">
        <f>SUM($C$4:CD4)</f>
        <v>597.38500356999998</v>
      </c>
      <c r="CE99" s="9">
        <f>SUM($C$4:CE4)</f>
        <v>609.38722734999999</v>
      </c>
      <c r="CF99" s="9">
        <f>SUM($C$4:CF4)</f>
        <v>621.02963738999995</v>
      </c>
      <c r="CG99" s="9">
        <f>SUM($C$4:CG4)</f>
        <v>632.38020852999989</v>
      </c>
      <c r="CH99" s="9">
        <f>SUM($C$4:CH4)</f>
        <v>643.96679358999984</v>
      </c>
      <c r="CI99" s="9">
        <f>SUM($C$4:CI4)</f>
        <v>655.96428743999979</v>
      </c>
      <c r="CJ99" s="9">
        <f>SUM($C$4:CJ4)</f>
        <v>668.19883287999983</v>
      </c>
      <c r="CK99" s="9">
        <f>SUM($C$4:CK4)</f>
        <v>680.91127901999982</v>
      </c>
      <c r="CL99" s="9">
        <f>SUM($C$4:CL4)</f>
        <v>693.96541479999985</v>
      </c>
      <c r="CM99" s="9">
        <f>SUM($C$4:CM4)</f>
        <v>706.79108904999987</v>
      </c>
      <c r="CN99" s="9">
        <f>SUM($C$4:CN4)</f>
        <v>719.9265646099999</v>
      </c>
      <c r="CO99" s="9">
        <f>SUM($C$4:CO4)</f>
        <v>733.67800754999985</v>
      </c>
      <c r="CP99" s="9">
        <f>SUM($C$4:CP4)</f>
        <v>747.7813874699998</v>
      </c>
      <c r="CQ99" s="9">
        <f>SUM($C$4:CQ4)</f>
        <v>761.98352430999978</v>
      </c>
      <c r="CR99" s="9">
        <f>SUM($C$4:CR4)</f>
        <v>776.3741241099998</v>
      </c>
      <c r="CS99" s="9">
        <f>SUM($C$4:CS4)</f>
        <v>790.95286200999976</v>
      </c>
      <c r="CT99" s="9">
        <f>SUM($C$4:CT4)</f>
        <v>804.67582916999982</v>
      </c>
      <c r="CU99" s="9">
        <f>SUM($C$4:CU4)</f>
        <v>818.94457396999985</v>
      </c>
      <c r="CV99" s="9">
        <f>SUM($C$4:CV4)</f>
        <v>833.85155430999987</v>
      </c>
      <c r="CW99" s="9">
        <f>SUM($C$4:CW4)</f>
        <v>849.07829030999983</v>
      </c>
      <c r="CX99" s="9">
        <f>SUM($C$4:CX4)</f>
        <v>864.1043549699998</v>
      </c>
      <c r="CY99" s="9">
        <f>SUM($C$4:CY4)</f>
        <v>880.62291356999981</v>
      </c>
      <c r="CZ99" s="9">
        <f>SUM($C$4:CZ4)</f>
        <v>897.80590996999979</v>
      </c>
      <c r="DA99" s="9">
        <f>SUM($C$4:DA4)</f>
        <v>915.31885422999983</v>
      </c>
      <c r="DB99" s="9">
        <f>SUM($C$4:DB4)</f>
        <v>933.24069412999984</v>
      </c>
      <c r="DC99" s="9">
        <f>SUM($C$4:DC4)</f>
        <v>951.5882540299998</v>
      </c>
      <c r="DD99" s="9">
        <f>SUM($C$4:DD4)</f>
        <v>971.01303302999986</v>
      </c>
      <c r="DE99" s="9">
        <f>SUM($C$4:DE4)</f>
        <v>991.2721960299998</v>
      </c>
      <c r="DF99" s="9">
        <f>SUM($C$4:DF4)</f>
        <v>1012.1158429299998</v>
      </c>
      <c r="DG99" s="9">
        <f>SUM($C$4:DG4)</f>
        <v>1033.5464389299998</v>
      </c>
      <c r="DH99" s="9">
        <f>SUM($C$4:DH4)</f>
        <v>1056.0420034299998</v>
      </c>
      <c r="DI99" s="9">
        <f>SUM($C$4:DI4)</f>
        <v>1078.2832607299997</v>
      </c>
      <c r="DJ99" s="9">
        <f>SUM($C$4:DJ4)</f>
        <v>1100.3724289299996</v>
      </c>
      <c r="DK99" s="9">
        <f>SUM($C$4:DK4)</f>
        <v>1122.4465788299997</v>
      </c>
      <c r="DL99" s="9">
        <f>SUM($C$4:DL4)</f>
        <v>1145.0145219299998</v>
      </c>
      <c r="DM99" s="9">
        <f>SUM($C$4:DM4)</f>
        <v>1168.1386946299997</v>
      </c>
      <c r="DN99" s="9">
        <f>SUM($C$4:DN4)</f>
        <v>1191.4229767299996</v>
      </c>
      <c r="DO99" s="9">
        <f>SUM($C$4:DO4)</f>
        <v>1215.3424676299996</v>
      </c>
      <c r="DP99" s="9">
        <f>SUM($C$4:DP4)</f>
        <v>1239.8890568299996</v>
      </c>
      <c r="DQ99" s="9">
        <f>SUM($C$4:DQ4)</f>
        <v>1265.3033474299996</v>
      </c>
      <c r="DR99" s="9">
        <f>SUM($C$4:DR4)</f>
        <v>1291.4715955299996</v>
      </c>
      <c r="DS99" s="9">
        <f>SUM($C$4:DS4)</f>
        <v>1319.1496892299997</v>
      </c>
      <c r="DT99" s="9">
        <f>SUM($C$4:DT4)</f>
        <v>1347.1228342299996</v>
      </c>
      <c r="DU99" s="9">
        <f>SUM($C$4:DU4)</f>
        <v>1375.9833464299995</v>
      </c>
      <c r="DV99" s="9">
        <f>SUM($C$4:DV4)</f>
        <v>1405.7651257299995</v>
      </c>
      <c r="DW99" s="9">
        <f>SUM($C$4:DW4)</f>
        <v>1435.4262235299996</v>
      </c>
      <c r="DX99" s="9">
        <f>SUM($C$4:DX4)</f>
        <v>1465.3800746299996</v>
      </c>
      <c r="DY99" s="9">
        <f>SUM($C$4:DY4)</f>
        <v>1496.4099561299997</v>
      </c>
      <c r="DZ99" s="9">
        <f>SUM($C$4:DZ4)</f>
        <v>1528.0772672299997</v>
      </c>
      <c r="EA99" s="9">
        <f>SUM($C$4:EA4)</f>
        <v>1560.2574060299996</v>
      </c>
      <c r="EB99" s="9">
        <f>SUM($C$4:EB4)</f>
        <v>1592.9842081299996</v>
      </c>
      <c r="EC99" s="9">
        <f>SUM($C$4:EC4)</f>
        <v>1625.7566893299995</v>
      </c>
      <c r="ED99" s="9">
        <f>SUM($C$4:ED4)</f>
        <v>1658.1382891299995</v>
      </c>
      <c r="EE99" s="9">
        <f>SUM($C$4:EE4)</f>
        <v>1690.5612432299995</v>
      </c>
      <c r="EF99" s="9">
        <f>SUM($C$4:EF4)</f>
        <v>1723.6564402299996</v>
      </c>
      <c r="EG99" s="9">
        <f>SUM($C$4:EG4)</f>
        <v>1758.3349382299996</v>
      </c>
      <c r="EH99" s="9">
        <f>SUM($C$4:EH4)</f>
        <v>1793.3183306299995</v>
      </c>
      <c r="EI99" s="9">
        <f>SUM($C$4:EI4)</f>
        <v>1828.8738422299996</v>
      </c>
      <c r="EJ99" s="9">
        <f>SUM($C$4:EJ4)</f>
        <v>1864.8856341299995</v>
      </c>
      <c r="EK99" s="9">
        <f>SUM($C$4:EK4)</f>
        <v>1901.6173933299995</v>
      </c>
      <c r="EL99" s="9">
        <f>SUM($C$4:EL4)</f>
        <v>1938.7707777299995</v>
      </c>
      <c r="EM99" s="9">
        <f>SUM($C$4:EM4)</f>
        <v>1976.2872347299995</v>
      </c>
      <c r="EN99" s="9">
        <f>SUM($C$4:EN4)</f>
        <v>2014.0190305299996</v>
      </c>
      <c r="EO99" s="9">
        <f>SUM($C$4:EO4)</f>
        <v>2051.3628083299996</v>
      </c>
      <c r="EP99" s="9">
        <f>SUM($C$4:EP4)</f>
        <v>2088.8456263299995</v>
      </c>
      <c r="EQ99" s="9">
        <f>SUM($C$4:EQ4)</f>
        <v>2127.2951669299996</v>
      </c>
      <c r="ER99" s="9">
        <f>SUM($C$4:ER4)</f>
        <v>2166.2505609299997</v>
      </c>
      <c r="ES99" s="9">
        <f>SUM($C$4:ES4)</f>
        <v>2206.3716710299996</v>
      </c>
      <c r="ET99" s="9">
        <f>SUM($C$4:ET4)</f>
        <v>2248.0717437299995</v>
      </c>
      <c r="EU99" s="9">
        <f>SUM($C$4:EU4)</f>
        <v>2288.2996397299994</v>
      </c>
      <c r="EV99" s="9">
        <f>SUM($C$4:EV4)</f>
        <v>2328.8983546299992</v>
      </c>
      <c r="EW99" s="9">
        <f>SUM($C$4:EW4)</f>
        <v>2369.6676953299993</v>
      </c>
      <c r="EX99" s="9">
        <f>SUM($C$4:EX4)</f>
        <v>2410.2811815299992</v>
      </c>
      <c r="EY99" s="9">
        <f>SUM($C$4:EY4)</f>
        <v>2451.8277287299993</v>
      </c>
      <c r="EZ99" s="9">
        <f>SUM($C$4:EZ4)</f>
        <v>2495.4347386299992</v>
      </c>
      <c r="FA99" s="9">
        <f>SUM($C$4:FA4)</f>
        <v>2539.7695476299991</v>
      </c>
      <c r="FB99" s="9">
        <f>SUM($C$4:FB4)</f>
        <v>2584.7175932299992</v>
      </c>
      <c r="FC99" s="9">
        <f>SUM($C$4:FC4)</f>
        <v>2631.1865352299992</v>
      </c>
      <c r="FD99" s="9">
        <f>SUM($C$4:FD4)</f>
        <v>2677.9681522299993</v>
      </c>
      <c r="FE99" s="9">
        <f>SUM($C$4:FE4)</f>
        <v>2725.5474421299991</v>
      </c>
      <c r="FF99" s="9">
        <f>SUM($C$4:FF4)</f>
        <v>2773.0395723299989</v>
      </c>
      <c r="FG99" s="9">
        <f>SUM($C$4:FG4)</f>
        <v>2822.4631396299988</v>
      </c>
      <c r="FH99" s="9">
        <f>SUM($C$4:FH4)</f>
        <v>2873.4044666299988</v>
      </c>
      <c r="FI99" s="9">
        <f>SUM($C$4:FI4)</f>
        <v>2925.1097892299986</v>
      </c>
      <c r="FJ99" s="9">
        <f>SUM($C$4:FJ4)</f>
        <v>2976.5699376299985</v>
      </c>
      <c r="FK99" s="9">
        <f>SUM($C$4:FK4)</f>
        <v>3028.7335961299987</v>
      </c>
      <c r="FL99" s="9">
        <f>SUM($C$4:FL4)</f>
        <v>3081.2927511299986</v>
      </c>
      <c r="FM99" s="9">
        <f>SUM($C$4:FM4)</f>
        <v>3132.8431291299985</v>
      </c>
      <c r="FN99" s="9">
        <f>SUM($C$4:FN4)</f>
        <v>3185.0925635299986</v>
      </c>
      <c r="FO99" s="9">
        <f>SUM($C$4:FO4)</f>
        <v>3237.9125762299986</v>
      </c>
      <c r="FP99" s="9">
        <f>SUM($C$4:FP4)</f>
        <v>3291.3676305299987</v>
      </c>
      <c r="FQ99" s="9">
        <f>SUM($C$4:FQ4)</f>
        <v>3342.8258719299988</v>
      </c>
      <c r="FR99" s="9">
        <f>SUM($C$4:FR4)</f>
        <v>3396.2724121299989</v>
      </c>
      <c r="FS99" s="9">
        <f>SUM($C$4:FS4)</f>
        <v>3450.123574929999</v>
      </c>
      <c r="FT99" s="9">
        <f>SUM($C$4:FT4)</f>
        <v>3504.0597749299991</v>
      </c>
      <c r="FU99" s="9">
        <f>SUM($C$4:FU4)</f>
        <v>3558.5453749299991</v>
      </c>
      <c r="FV99" s="9">
        <f>SUM($C$4:FV4)</f>
        <v>3613.5803749299989</v>
      </c>
      <c r="FW99" s="9">
        <f>SUM($C$4:FW4)</f>
        <v>3669.1647749299991</v>
      </c>
      <c r="FX99" s="9">
        <f>SUM($C$4:FX4)</f>
        <v>3725.2985749299992</v>
      </c>
      <c r="FY99" s="9">
        <f>SUM($C$4:FY4)</f>
        <v>3781.9817749299991</v>
      </c>
      <c r="FZ99" s="9">
        <f>SUM($C$4:FZ4)</f>
        <v>3839.2143749299989</v>
      </c>
      <c r="GA99" s="9">
        <f>SUM($C$4:GA4)</f>
        <v>3896.9963749299991</v>
      </c>
      <c r="GB99" s="9">
        <f>SUM($C$4:GB4)</f>
        <v>3955.3277749299991</v>
      </c>
      <c r="GC99" s="9">
        <f>SUM($C$4:GC4)</f>
        <v>4014.208574929999</v>
      </c>
      <c r="GD99" s="9">
        <f>SUM($C$4:GD4)</f>
        <v>4073.6387749299988</v>
      </c>
      <c r="GE99" s="9">
        <f>SUM($C$4:GE4)</f>
        <v>4133.6183749299989</v>
      </c>
      <c r="GF99" s="9">
        <f>SUM($C$4:GF4)</f>
        <v>4194.1473749299985</v>
      </c>
      <c r="GG99" s="9">
        <f>SUM($C$4:GG4)</f>
        <v>4255.2257749299988</v>
      </c>
      <c r="GH99" s="9">
        <f>SUM($C$4:GH4)</f>
        <v>4316.853574929999</v>
      </c>
      <c r="GI99" s="9">
        <f>SUM($C$4:GI4)</f>
        <v>4379.0307749299991</v>
      </c>
      <c r="GJ99" s="9">
        <f>SUM($C$4:GJ4)</f>
        <v>4441.7573749299991</v>
      </c>
      <c r="GK99" s="9">
        <f>SUM($C$4:GK4)</f>
        <v>4505.0333749299989</v>
      </c>
      <c r="GL99" s="9">
        <f>SUM($C$4:GL4)</f>
        <v>4568.8587749299986</v>
      </c>
      <c r="GM99" s="9">
        <f>SUM($C$4:GM4)</f>
        <v>4633.2335749299982</v>
      </c>
      <c r="GN99" s="9">
        <f>SUM($C$4:GN4)</f>
        <v>4698.1577749299986</v>
      </c>
      <c r="GO99" s="9">
        <f>SUM($C$4:GO4)</f>
        <v>4763.6313749299989</v>
      </c>
      <c r="GP99" s="9">
        <f>SUM($C$4:GP4)</f>
        <v>4829.654374929999</v>
      </c>
      <c r="GQ99" s="9">
        <f>SUM($C$4:GQ4)</f>
        <v>4896.226774929999</v>
      </c>
      <c r="GR99" s="9">
        <f>SUM($C$4:GR4)</f>
        <v>4963.3485749299989</v>
      </c>
      <c r="GS99" s="9">
        <f>SUM($C$4:GS4)</f>
        <v>5031.0197749299987</v>
      </c>
      <c r="GT99" s="9">
        <f>SUM($C$4:GT4)</f>
        <v>5099.2403749299983</v>
      </c>
      <c r="GU99" s="9">
        <f>SUM($C$4:GU4)</f>
        <v>5168.0103749299988</v>
      </c>
      <c r="GV99" s="9">
        <f>SUM($C$4:GV4)</f>
        <v>5237.3297749299991</v>
      </c>
      <c r="GW99" s="9">
        <f>SUM($C$4:GW4)</f>
        <v>5307.1985749299993</v>
      </c>
      <c r="GX99" s="9">
        <f>SUM($C$4:GX4)</f>
        <v>5377.6167749299993</v>
      </c>
      <c r="GY99" s="9">
        <f>SUM($C$4:GY4)</f>
        <v>5448.5843749299993</v>
      </c>
      <c r="GZ99" s="9">
        <f>SUM($C$4:GZ4)</f>
        <v>5520.1013749299991</v>
      </c>
      <c r="HA99" s="9">
        <f>SUM($C$4:HA4)</f>
        <v>5592.1677749299988</v>
      </c>
      <c r="HB99" s="9">
        <f>SUM($C$4:HB4)</f>
        <v>5664.7835749299984</v>
      </c>
      <c r="HC99" s="9">
        <f>SUM($C$4:HC4)</f>
        <v>5737.9487749299988</v>
      </c>
      <c r="HD99" s="9">
        <f>SUM($C$4:HD4)</f>
        <v>5811.663374929999</v>
      </c>
      <c r="HE99" s="9">
        <f>SUM($C$4:HE4)</f>
        <v>5885.9273749299991</v>
      </c>
      <c r="HF99" s="9">
        <f>SUM($C$4:HF4)</f>
        <v>5960.7407749299991</v>
      </c>
      <c r="HG99" s="9">
        <f>SUM($C$4:HG4)</f>
        <v>6036.103574929999</v>
      </c>
      <c r="HH99" s="9">
        <f>SUM($C$4:HH4)</f>
        <v>6112.0157749299988</v>
      </c>
      <c r="HI99" s="9">
        <f>SUM($C$4:HI4)</f>
        <v>6188.4773749299984</v>
      </c>
      <c r="HJ99" s="9">
        <f>SUM($C$4:HJ4)</f>
        <v>6265.4883749299988</v>
      </c>
      <c r="HK99" s="9">
        <f>SUM($C$4:HK4)</f>
        <v>6343.0487749299991</v>
      </c>
      <c r="HL99" s="9">
        <f>SUM($C$4:HL4)</f>
        <v>6421.1585749299993</v>
      </c>
      <c r="HM99" s="9">
        <f>SUM($C$4:HM4)</f>
        <v>6499.8177749299994</v>
      </c>
      <c r="HN99" s="9">
        <f>SUM($C$4:HN4)</f>
        <v>6579.0263749299993</v>
      </c>
      <c r="HO99" s="9">
        <f>SUM($C$4:HO4)</f>
        <v>6658.7843749299991</v>
      </c>
      <c r="HP99" s="9">
        <f>SUM($C$4:HP4)</f>
        <v>6739.0917749299988</v>
      </c>
      <c r="HQ99" s="9">
        <f>SUM($C$4:HQ4)</f>
        <v>6819.9485749299993</v>
      </c>
      <c r="HR99" s="9">
        <f>SUM($C$4:HR4)</f>
        <v>6901.3547749299996</v>
      </c>
      <c r="HS99" s="9">
        <f>SUM($C$4:HS4)</f>
        <v>6983.3103749299999</v>
      </c>
      <c r="HT99" s="9">
        <f>SUM($C$4:HT4)</f>
        <v>7065.81537493</v>
      </c>
      <c r="HU99" s="9">
        <f>SUM($C$4:HU4)</f>
        <v>7148.8697749299999</v>
      </c>
      <c r="HV99" s="9">
        <f>SUM($C$4:HV4)</f>
        <v>7232.4735749299998</v>
      </c>
      <c r="HW99" s="9">
        <f>SUM($C$4:HW4)</f>
        <v>7316.6267749299996</v>
      </c>
      <c r="HX99" s="9">
        <f>SUM($C$4:HX4)</f>
        <v>7401.3293749299992</v>
      </c>
      <c r="HY99" s="9">
        <f>SUM($C$4:HY4)</f>
        <v>7486.5813749299996</v>
      </c>
      <c r="HZ99" s="9">
        <f>SUM($C$4:HZ4)</f>
        <v>7572.3827749299999</v>
      </c>
      <c r="IA99" s="9">
        <f>SUM($C$4:IA4)</f>
        <v>7658.73357493</v>
      </c>
      <c r="IB99" s="9">
        <f>SUM($C$4:IB4)</f>
        <v>7745.6337749300001</v>
      </c>
      <c r="IC99" s="9">
        <f>SUM($C$4:IC4)</f>
        <v>7833.08337493</v>
      </c>
      <c r="ID99" s="9">
        <f>SUM($C$4:ID4)</f>
        <v>7921.0823749299998</v>
      </c>
      <c r="IE99" s="9">
        <f>SUM($C$4:IE4)</f>
        <v>8009.6307749299995</v>
      </c>
      <c r="IF99" s="9">
        <f>SUM($C$4:IF4)</f>
        <v>8098.728574929999</v>
      </c>
      <c r="IG99" s="9">
        <f>SUM($C$4:IG4)</f>
        <v>8188.3757749299994</v>
      </c>
      <c r="IH99" s="9">
        <f>SUM($C$4:IH4)</f>
        <v>8278.5723749299996</v>
      </c>
      <c r="II99" s="9">
        <f>SUM($C$4:II4)</f>
        <v>8369.3183749299988</v>
      </c>
      <c r="IJ99" s="9">
        <f>SUM($C$4:IJ4)</f>
        <v>8460.6137749299996</v>
      </c>
      <c r="IK99" s="9">
        <f>SUM($C$4:IK4)</f>
        <v>8552.4585749300004</v>
      </c>
      <c r="IL99" s="9">
        <f>SUM($C$4:IL4)</f>
        <v>8644.852774930001</v>
      </c>
      <c r="IM99" s="9">
        <f>SUM($C$4:IM4)</f>
        <v>8737.7963749300015</v>
      </c>
      <c r="IN99" s="9">
        <f>SUM($C$4:IN4)</f>
        <v>8831.2893749300019</v>
      </c>
      <c r="IO99" s="9">
        <f>SUM($C$4:IO4)</f>
        <v>8925.3317749300022</v>
      </c>
      <c r="IP99" s="9">
        <f>SUM($C$4:IP4)</f>
        <v>9019.9235749300024</v>
      </c>
      <c r="IQ99" s="9">
        <f>SUM($C$4:IQ4)</f>
        <v>9115.0647749300024</v>
      </c>
      <c r="IR99" s="9">
        <f>SUM($C$4:IR4)</f>
        <v>9210.7553749300023</v>
      </c>
      <c r="IS99" s="9">
        <f>SUM($C$4:IS4)</f>
        <v>9306.9953749300021</v>
      </c>
      <c r="IT99" s="9"/>
    </row>
    <row r="100" spans="1:254" ht="16.7" customHeight="1">
      <c r="B100" s="18" t="s">
        <v>120</v>
      </c>
      <c r="C100" s="9">
        <f t="shared" ref="C100:BN100" si="309">C99*UCC</f>
        <v>5.4014257080265349</v>
      </c>
      <c r="D100" s="9">
        <f t="shared" si="309"/>
        <v>10.928472707672235</v>
      </c>
      <c r="E100" s="9">
        <f t="shared" si="309"/>
        <v>16.540213388074768</v>
      </c>
      <c r="F100" s="9">
        <f t="shared" si="309"/>
        <v>22.252673872586794</v>
      </c>
      <c r="G100" s="9">
        <f t="shared" si="309"/>
        <v>28.077906452163177</v>
      </c>
      <c r="H100" s="9">
        <f t="shared" si="309"/>
        <v>33.933759425556715</v>
      </c>
      <c r="I100" s="9">
        <f t="shared" si="309"/>
        <v>39.844497719041762</v>
      </c>
      <c r="J100" s="9">
        <f t="shared" si="309"/>
        <v>45.819498954554604</v>
      </c>
      <c r="K100" s="9">
        <f t="shared" si="309"/>
        <v>51.834875049662323</v>
      </c>
      <c r="L100" s="9">
        <f t="shared" si="309"/>
        <v>57.947986978425227</v>
      </c>
      <c r="M100" s="9">
        <f t="shared" si="309"/>
        <v>63.916086617434622</v>
      </c>
      <c r="N100" s="9">
        <f t="shared" si="309"/>
        <v>69.785053269763566</v>
      </c>
      <c r="O100" s="9">
        <f t="shared" si="309"/>
        <v>75.639308025625439</v>
      </c>
      <c r="P100" s="9">
        <f t="shared" si="309"/>
        <v>81.521732473470365</v>
      </c>
      <c r="Q100" s="9">
        <f t="shared" si="309"/>
        <v>87.421444472426572</v>
      </c>
      <c r="R100" s="9">
        <f t="shared" si="309"/>
        <v>93.306525835871838</v>
      </c>
      <c r="S100" s="9">
        <f t="shared" si="309"/>
        <v>99.246064503196493</v>
      </c>
      <c r="T100" s="9">
        <f t="shared" si="309"/>
        <v>105.25178376351764</v>
      </c>
      <c r="U100" s="9">
        <f t="shared" si="309"/>
        <v>111.24848103386758</v>
      </c>
      <c r="V100" s="9">
        <f t="shared" si="309"/>
        <v>117.27756399751968</v>
      </c>
      <c r="W100" s="9">
        <f t="shared" si="309"/>
        <v>123.6209823235457</v>
      </c>
      <c r="X100" s="9">
        <f t="shared" si="309"/>
        <v>130.15744465862619</v>
      </c>
      <c r="Y100" s="9">
        <f t="shared" si="309"/>
        <v>136.86612293843334</v>
      </c>
      <c r="Z100" s="9">
        <f t="shared" si="309"/>
        <v>143.74027639757421</v>
      </c>
      <c r="AA100" s="9">
        <f t="shared" si="309"/>
        <v>150.65341098331547</v>
      </c>
      <c r="AB100" s="9">
        <f t="shared" si="309"/>
        <v>157.6974802691762</v>
      </c>
      <c r="AC100" s="9">
        <f t="shared" si="309"/>
        <v>164.82037183710241</v>
      </c>
      <c r="AD100" s="9">
        <f t="shared" si="309"/>
        <v>172.0634098422</v>
      </c>
      <c r="AE100" s="9">
        <f t="shared" si="309"/>
        <v>179.41303027586207</v>
      </c>
      <c r="AF100" s="9">
        <f t="shared" si="309"/>
        <v>186.8955898679105</v>
      </c>
      <c r="AG100" s="9">
        <f t="shared" si="309"/>
        <v>194.59287875701216</v>
      </c>
      <c r="AH100" s="9">
        <f t="shared" si="309"/>
        <v>202.30933443369074</v>
      </c>
      <c r="AI100" s="9">
        <f t="shared" si="309"/>
        <v>210.2005597421267</v>
      </c>
      <c r="AJ100" s="9">
        <f t="shared" si="309"/>
        <v>218.28608938579282</v>
      </c>
      <c r="AK100" s="9">
        <f t="shared" si="309"/>
        <v>226.41269736504876</v>
      </c>
      <c r="AL100" s="9">
        <f t="shared" si="309"/>
        <v>234.5585930882512</v>
      </c>
      <c r="AM100" s="9">
        <f t="shared" si="309"/>
        <v>242.80502566312987</v>
      </c>
      <c r="AN100" s="9">
        <f t="shared" si="309"/>
        <v>251.21684608487078</v>
      </c>
      <c r="AO100" s="9">
        <f t="shared" si="309"/>
        <v>259.82287395377875</v>
      </c>
      <c r="AP100" s="9">
        <f t="shared" si="309"/>
        <v>268.43720230144447</v>
      </c>
      <c r="AQ100" s="9">
        <f t="shared" si="309"/>
        <v>277.57123194313391</v>
      </c>
      <c r="AR100" s="9">
        <f t="shared" si="309"/>
        <v>286.94912398500327</v>
      </c>
      <c r="AS100" s="9">
        <f t="shared" si="309"/>
        <v>296.41580060242921</v>
      </c>
      <c r="AT100" s="9">
        <f t="shared" si="309"/>
        <v>305.97343518014304</v>
      </c>
      <c r="AU100" s="9">
        <f t="shared" si="309"/>
        <v>315.66816731502132</v>
      </c>
      <c r="AV100" s="9">
        <f t="shared" si="309"/>
        <v>325.55607347136026</v>
      </c>
      <c r="AW100" s="9">
        <f t="shared" si="309"/>
        <v>335.58613427038267</v>
      </c>
      <c r="AX100" s="9">
        <f t="shared" si="309"/>
        <v>345.75900293796826</v>
      </c>
      <c r="AY100" s="9">
        <f t="shared" si="309"/>
        <v>356.1166865722239</v>
      </c>
      <c r="AZ100" s="9">
        <f t="shared" si="309"/>
        <v>366.79575459814464</v>
      </c>
      <c r="BA100" s="9">
        <f t="shared" si="309"/>
        <v>377.73986893829294</v>
      </c>
      <c r="BB100" s="9">
        <f t="shared" si="309"/>
        <v>388.84952940740243</v>
      </c>
      <c r="BC100" s="9">
        <f t="shared" si="309"/>
        <v>400.13840823819999</v>
      </c>
      <c r="BD100" s="9">
        <f t="shared" si="309"/>
        <v>411.72774691816312</v>
      </c>
      <c r="BE100" s="9">
        <f t="shared" si="309"/>
        <v>423.48693111567383</v>
      </c>
      <c r="BF100" s="9">
        <f t="shared" si="309"/>
        <v>435.49267916621966</v>
      </c>
      <c r="BG100" s="9">
        <f t="shared" si="309"/>
        <v>447.71701500023454</v>
      </c>
      <c r="BH100" s="9">
        <f t="shared" si="309"/>
        <v>460.51944566982979</v>
      </c>
      <c r="BI100" s="9">
        <f t="shared" si="309"/>
        <v>473.23301963580343</v>
      </c>
      <c r="BJ100" s="9">
        <f t="shared" si="309"/>
        <v>486.18747364544987</v>
      </c>
      <c r="BK100" s="9">
        <f t="shared" si="309"/>
        <v>499.23470048610181</v>
      </c>
      <c r="BL100" s="9">
        <f t="shared" si="309"/>
        <v>512.33064237332894</v>
      </c>
      <c r="BM100" s="9">
        <f t="shared" si="309"/>
        <v>525.59046985569432</v>
      </c>
      <c r="BN100" s="9">
        <f t="shared" si="309"/>
        <v>539.24548659606671</v>
      </c>
      <c r="BO100" s="9">
        <f t="shared" ref="BO100:DZ100" si="310">BO99*UCC</f>
        <v>552.45556210926509</v>
      </c>
      <c r="BP100" s="9">
        <f t="shared" si="310"/>
        <v>565.57011280668723</v>
      </c>
      <c r="BQ100" s="9">
        <f t="shared" si="310"/>
        <v>579.01108157906026</v>
      </c>
      <c r="BR100" s="9">
        <f t="shared" si="310"/>
        <v>592.68317411043563</v>
      </c>
      <c r="BS100" s="9">
        <f t="shared" si="310"/>
        <v>606.32869275924804</v>
      </c>
      <c r="BT100" s="9">
        <f t="shared" si="310"/>
        <v>619.29390728732312</v>
      </c>
      <c r="BU100" s="9">
        <f t="shared" si="310"/>
        <v>633.23166947516597</v>
      </c>
      <c r="BV100" s="9">
        <f t="shared" si="310"/>
        <v>646.72622814450972</v>
      </c>
      <c r="BW100" s="9">
        <f t="shared" si="310"/>
        <v>660.56404293002709</v>
      </c>
      <c r="BX100" s="9">
        <f t="shared" si="310"/>
        <v>675.06291782261621</v>
      </c>
      <c r="BY100" s="9">
        <f t="shared" si="310"/>
        <v>689.64393425883316</v>
      </c>
      <c r="BZ100" s="9">
        <f t="shared" si="310"/>
        <v>704.40020962177334</v>
      </c>
      <c r="CA100" s="9">
        <f t="shared" si="310"/>
        <v>719.06813003931632</v>
      </c>
      <c r="CB100" s="9">
        <f t="shared" si="310"/>
        <v>734.27577819586043</v>
      </c>
      <c r="CC100" s="9">
        <f t="shared" si="310"/>
        <v>749.49967184447337</v>
      </c>
      <c r="CD100" s="9">
        <f t="shared" si="310"/>
        <v>765.19666740744321</v>
      </c>
      <c r="CE100" s="9">
        <f t="shared" si="310"/>
        <v>780.5704407413067</v>
      </c>
      <c r="CF100" s="9">
        <f t="shared" si="310"/>
        <v>795.48332491141457</v>
      </c>
      <c r="CG100" s="9">
        <f t="shared" si="310"/>
        <v>810.02238959766316</v>
      </c>
      <c r="CH100" s="9">
        <f t="shared" si="310"/>
        <v>824.86376696997934</v>
      </c>
      <c r="CI100" s="9">
        <f t="shared" si="310"/>
        <v>840.23148168728653</v>
      </c>
      <c r="CJ100" s="9">
        <f t="shared" si="310"/>
        <v>855.90283825296228</v>
      </c>
      <c r="CK100" s="9">
        <f t="shared" si="310"/>
        <v>872.18634279825972</v>
      </c>
      <c r="CL100" s="9">
        <f t="shared" si="310"/>
        <v>888.90752115902478</v>
      </c>
      <c r="CM100" s="9">
        <f t="shared" si="310"/>
        <v>905.33606076866283</v>
      </c>
      <c r="CN100" s="9">
        <f t="shared" si="310"/>
        <v>922.16142810004442</v>
      </c>
      <c r="CO100" s="9">
        <f t="shared" si="310"/>
        <v>939.775794458169</v>
      </c>
      <c r="CP100" s="9">
        <f t="shared" si="310"/>
        <v>957.84096055620023</v>
      </c>
      <c r="CQ100" s="9">
        <f t="shared" si="310"/>
        <v>976.03262542071514</v>
      </c>
      <c r="CR100" s="9">
        <f t="shared" si="310"/>
        <v>994.46569445182263</v>
      </c>
      <c r="CS100" s="9">
        <f t="shared" si="310"/>
        <v>1013.1397515329683</v>
      </c>
      <c r="CT100" s="9">
        <f t="shared" si="310"/>
        <v>1030.7176429681747</v>
      </c>
      <c r="CU100" s="9">
        <f t="shared" si="310"/>
        <v>1048.9946266617701</v>
      </c>
      <c r="CV100" s="9">
        <f t="shared" si="310"/>
        <v>1068.089132899973</v>
      </c>
      <c r="CW100" s="9">
        <f t="shared" si="310"/>
        <v>1087.5932174904185</v>
      </c>
      <c r="CX100" s="9">
        <f t="shared" si="310"/>
        <v>1106.8402600732902</v>
      </c>
      <c r="CY100" s="9">
        <f t="shared" si="310"/>
        <v>1127.9990536746657</v>
      </c>
      <c r="CZ100" s="9">
        <f t="shared" si="310"/>
        <v>1150.0089325681411</v>
      </c>
      <c r="DA100" s="9">
        <f t="shared" si="310"/>
        <v>1172.4414451088985</v>
      </c>
      <c r="DB100" s="9">
        <f t="shared" si="310"/>
        <v>1195.397716329863</v>
      </c>
      <c r="DC100" s="9">
        <f t="shared" si="310"/>
        <v>1218.8992967288314</v>
      </c>
      <c r="DD100" s="9">
        <f t="shared" si="310"/>
        <v>1243.780698282435</v>
      </c>
      <c r="DE100" s="9">
        <f t="shared" si="310"/>
        <v>1269.7308709841634</v>
      </c>
      <c r="DF100" s="9">
        <f t="shared" si="310"/>
        <v>1296.4297151954888</v>
      </c>
      <c r="DG100" s="9">
        <f t="shared" si="310"/>
        <v>1323.8803886167436</v>
      </c>
      <c r="DH100" s="9">
        <f t="shared" si="310"/>
        <v>1352.6951912716152</v>
      </c>
      <c r="DI100" s="9">
        <f t="shared" si="310"/>
        <v>1381.1842491877085</v>
      </c>
      <c r="DJ100" s="9">
        <f t="shared" si="310"/>
        <v>1409.4784945929864</v>
      </c>
      <c r="DK100" s="9">
        <f t="shared" si="310"/>
        <v>1437.7535029015155</v>
      </c>
      <c r="DL100" s="9">
        <f t="shared" si="310"/>
        <v>1466.6610160582923</v>
      </c>
      <c r="DM100" s="9">
        <f t="shared" si="310"/>
        <v>1496.2810094977838</v>
      </c>
      <c r="DN100" s="9">
        <f t="shared" si="310"/>
        <v>1526.1060887338197</v>
      </c>
      <c r="DO100" s="9">
        <f t="shared" si="310"/>
        <v>1556.7448135317011</v>
      </c>
      <c r="DP100" s="9">
        <f t="shared" si="310"/>
        <v>1588.186795067581</v>
      </c>
      <c r="DQ100" s="9">
        <f t="shared" si="310"/>
        <v>1620.7402243559436</v>
      </c>
      <c r="DR100" s="9">
        <f t="shared" si="310"/>
        <v>1654.2594056516705</v>
      </c>
      <c r="DS100" s="9">
        <f t="shared" si="310"/>
        <v>1689.7125638877549</v>
      </c>
      <c r="DT100" s="9">
        <f t="shared" si="310"/>
        <v>1725.5436564042861</v>
      </c>
      <c r="DU100" s="9">
        <f t="shared" si="310"/>
        <v>1762.5113868011608</v>
      </c>
      <c r="DV100" s="9">
        <f t="shared" si="310"/>
        <v>1800.6591778130482</v>
      </c>
      <c r="DW100" s="9">
        <f t="shared" si="310"/>
        <v>1838.652386635785</v>
      </c>
      <c r="DX100" s="9">
        <f t="shared" si="310"/>
        <v>1877.020586206856</v>
      </c>
      <c r="DY100" s="9">
        <f t="shared" si="310"/>
        <v>1916.767084314363</v>
      </c>
      <c r="DZ100" s="9">
        <f t="shared" si="310"/>
        <v>1957.3300726295447</v>
      </c>
      <c r="EA100" s="9">
        <f t="shared" ref="EA100:GL100" si="311">EA99*UCC</f>
        <v>1998.5499472820952</v>
      </c>
      <c r="EB100" s="9">
        <f t="shared" si="311"/>
        <v>2040.4700486441452</v>
      </c>
      <c r="EC100" s="9">
        <f t="shared" si="311"/>
        <v>2082.4486608407174</v>
      </c>
      <c r="ED100" s="9">
        <f t="shared" si="311"/>
        <v>2123.9265889845533</v>
      </c>
      <c r="EE100" s="9">
        <f t="shared" si="311"/>
        <v>2165.4574882815882</v>
      </c>
      <c r="EF100" s="9">
        <f t="shared" si="311"/>
        <v>2207.8494705045323</v>
      </c>
      <c r="EG100" s="9">
        <f t="shared" si="311"/>
        <v>2252.2695194540643</v>
      </c>
      <c r="EH100" s="9">
        <f t="shared" si="311"/>
        <v>2297.0801108132596</v>
      </c>
      <c r="EI100" s="9">
        <f t="shared" si="311"/>
        <v>2342.6235356091565</v>
      </c>
      <c r="EJ100" s="9">
        <f t="shared" si="311"/>
        <v>2388.7514145893347</v>
      </c>
      <c r="EK100" s="9">
        <f t="shared" si="311"/>
        <v>2435.8015071759978</v>
      </c>
      <c r="EL100" s="9">
        <f t="shared" si="311"/>
        <v>2483.3916638687351</v>
      </c>
      <c r="EM100" s="9">
        <f t="shared" si="311"/>
        <v>2531.4468840329132</v>
      </c>
      <c r="EN100" s="9">
        <f t="shared" si="311"/>
        <v>2579.7779339068074</v>
      </c>
      <c r="EO100" s="9">
        <f t="shared" si="311"/>
        <v>2627.6119674868214</v>
      </c>
      <c r="EP100" s="9">
        <f t="shared" si="311"/>
        <v>2675.6240991058548</v>
      </c>
      <c r="EQ100" s="9">
        <f t="shared" si="311"/>
        <v>2724.8745157628573</v>
      </c>
      <c r="ER100" s="9">
        <f t="shared" si="311"/>
        <v>2774.7728853037843</v>
      </c>
      <c r="ES100" s="9">
        <f t="shared" si="311"/>
        <v>2826.164432727538</v>
      </c>
      <c r="ET100" s="9">
        <f t="shared" si="311"/>
        <v>2879.578489776175</v>
      </c>
      <c r="EU100" s="9">
        <f t="shared" si="311"/>
        <v>2931.1068203704435</v>
      </c>
      <c r="EV100" s="9">
        <f t="shared" si="311"/>
        <v>2983.1101367524298</v>
      </c>
      <c r="EW100" s="9">
        <f t="shared" si="311"/>
        <v>3035.3320094971532</v>
      </c>
      <c r="EX100" s="9">
        <f t="shared" si="311"/>
        <v>3087.3542465910186</v>
      </c>
      <c r="EY100" s="9">
        <f t="shared" si="311"/>
        <v>3140.5716512291328</v>
      </c>
      <c r="EZ100" s="9">
        <f t="shared" si="311"/>
        <v>3196.4283239806664</v>
      </c>
      <c r="FA100" s="9">
        <f t="shared" si="311"/>
        <v>3253.2172421728023</v>
      </c>
      <c r="FB100" s="9">
        <f t="shared" si="311"/>
        <v>3310.7916615071636</v>
      </c>
      <c r="FC100" s="9">
        <f t="shared" si="311"/>
        <v>3370.3142128665954</v>
      </c>
      <c r="FD100" s="9">
        <f t="shared" si="311"/>
        <v>3430.2372728871951</v>
      </c>
      <c r="FE100" s="9">
        <f t="shared" si="311"/>
        <v>3491.1820804259173</v>
      </c>
      <c r="FF100" s="9">
        <f t="shared" si="311"/>
        <v>3552.0152441979335</v>
      </c>
      <c r="FG100" s="9">
        <f t="shared" si="311"/>
        <v>3615.3224058497003</v>
      </c>
      <c r="FH100" s="9">
        <f t="shared" si="311"/>
        <v>3680.5736816948684</v>
      </c>
      <c r="FI100" s="9">
        <f t="shared" si="311"/>
        <v>3746.8035674541461</v>
      </c>
      <c r="FJ100" s="9">
        <f t="shared" si="311"/>
        <v>3812.7194070293831</v>
      </c>
      <c r="FK100" s="9">
        <f t="shared" si="311"/>
        <v>3879.5363800123728</v>
      </c>
      <c r="FL100" s="9">
        <f t="shared" si="311"/>
        <v>3946.8599485777136</v>
      </c>
      <c r="FM100" s="9">
        <f t="shared" si="311"/>
        <v>4012.8913641865115</v>
      </c>
      <c r="FN100" s="9">
        <f t="shared" si="311"/>
        <v>4079.8182084123878</v>
      </c>
      <c r="FO100" s="9">
        <f t="shared" si="311"/>
        <v>4147.4759123201202</v>
      </c>
      <c r="FP100" s="9">
        <f t="shared" si="311"/>
        <v>4215.9470476214792</v>
      </c>
      <c r="FQ100" s="9">
        <f t="shared" si="311"/>
        <v>4281.8604445005722</v>
      </c>
      <c r="FR100" s="9">
        <f t="shared" si="311"/>
        <v>4350.3206740026435</v>
      </c>
      <c r="FS100" s="9">
        <f t="shared" si="311"/>
        <v>4419.2991888035212</v>
      </c>
      <c r="FT100" s="9">
        <f t="shared" si="311"/>
        <v>4488.3866286387683</v>
      </c>
      <c r="FU100" s="9">
        <f t="shared" si="311"/>
        <v>4558.1778006510231</v>
      </c>
      <c r="FV100" s="9">
        <f t="shared" si="311"/>
        <v>4628.6727048402836</v>
      </c>
      <c r="FW100" s="9">
        <f t="shared" si="311"/>
        <v>4699.8713412065526</v>
      </c>
      <c r="FX100" s="9">
        <f t="shared" si="311"/>
        <v>4771.7737097498275</v>
      </c>
      <c r="FY100" s="9">
        <f t="shared" si="311"/>
        <v>4844.37981047011</v>
      </c>
      <c r="FZ100" s="9">
        <f t="shared" si="311"/>
        <v>4917.6896433673992</v>
      </c>
      <c r="GA100" s="9">
        <f t="shared" si="311"/>
        <v>4991.7032084416951</v>
      </c>
      <c r="GB100" s="9">
        <f t="shared" si="311"/>
        <v>5066.4205056929986</v>
      </c>
      <c r="GC100" s="9">
        <f t="shared" si="311"/>
        <v>5141.8415351213089</v>
      </c>
      <c r="GD100" s="9">
        <f t="shared" si="311"/>
        <v>5217.9662967266258</v>
      </c>
      <c r="GE100" s="9">
        <f t="shared" si="311"/>
        <v>5294.7947905089504</v>
      </c>
      <c r="GF100" s="9">
        <f t="shared" si="311"/>
        <v>5372.3270164682808</v>
      </c>
      <c r="GG100" s="9">
        <f t="shared" si="311"/>
        <v>5450.5629746046197</v>
      </c>
      <c r="GH100" s="9">
        <f t="shared" si="311"/>
        <v>5529.5026649179654</v>
      </c>
      <c r="GI100" s="9">
        <f t="shared" si="311"/>
        <v>5609.1460874083168</v>
      </c>
      <c r="GJ100" s="9">
        <f t="shared" si="311"/>
        <v>5689.4932420756768</v>
      </c>
      <c r="GK100" s="9">
        <f t="shared" si="311"/>
        <v>5770.5441289200426</v>
      </c>
      <c r="GL100" s="9">
        <f t="shared" si="311"/>
        <v>5852.2987479414151</v>
      </c>
      <c r="GM100" s="9">
        <f t="shared" ref="GM100:IS100" si="312">GM99*UCC</f>
        <v>5934.7570991397952</v>
      </c>
      <c r="GN100" s="9">
        <f t="shared" si="312"/>
        <v>6017.9191825151829</v>
      </c>
      <c r="GO100" s="9">
        <f t="shared" si="312"/>
        <v>6101.7849980675774</v>
      </c>
      <c r="GP100" s="9">
        <f t="shared" si="312"/>
        <v>6186.3545457969785</v>
      </c>
      <c r="GQ100" s="9">
        <f t="shared" si="312"/>
        <v>6271.6278257033873</v>
      </c>
      <c r="GR100" s="9">
        <f t="shared" si="312"/>
        <v>6357.6048377868019</v>
      </c>
      <c r="GS100" s="9">
        <f t="shared" si="312"/>
        <v>6444.2855820472241</v>
      </c>
      <c r="GT100" s="9">
        <f t="shared" si="312"/>
        <v>6531.6700584846531</v>
      </c>
      <c r="GU100" s="9">
        <f t="shared" si="312"/>
        <v>6619.7582670990896</v>
      </c>
      <c r="GV100" s="9">
        <f t="shared" si="312"/>
        <v>6708.5502078905329</v>
      </c>
      <c r="GW100" s="9">
        <f t="shared" si="312"/>
        <v>6798.0458808589838</v>
      </c>
      <c r="GX100" s="9">
        <f t="shared" si="312"/>
        <v>6888.2452860044405</v>
      </c>
      <c r="GY100" s="9">
        <f t="shared" si="312"/>
        <v>6979.1484233269048</v>
      </c>
      <c r="GZ100" s="9">
        <f t="shared" si="312"/>
        <v>7070.7552928263758</v>
      </c>
      <c r="HA100" s="9">
        <f t="shared" si="312"/>
        <v>7163.0658945028536</v>
      </c>
      <c r="HB100" s="9">
        <f t="shared" si="312"/>
        <v>7256.080228356338</v>
      </c>
      <c r="HC100" s="9">
        <f t="shared" si="312"/>
        <v>7349.798294386831</v>
      </c>
      <c r="HD100" s="9">
        <f t="shared" si="312"/>
        <v>7444.2200925943307</v>
      </c>
      <c r="HE100" s="9">
        <f t="shared" si="312"/>
        <v>7539.3456229788371</v>
      </c>
      <c r="HF100" s="9">
        <f t="shared" si="312"/>
        <v>7635.1748855403503</v>
      </c>
      <c r="HG100" s="9">
        <f t="shared" si="312"/>
        <v>7731.7078802788701</v>
      </c>
      <c r="HH100" s="9">
        <f t="shared" si="312"/>
        <v>7828.9446071943967</v>
      </c>
      <c r="HI100" s="9">
        <f t="shared" si="312"/>
        <v>7926.8850662869309</v>
      </c>
      <c r="HJ100" s="9">
        <f t="shared" si="312"/>
        <v>8025.5292575564727</v>
      </c>
      <c r="HK100" s="9">
        <f t="shared" si="312"/>
        <v>8124.8771810030212</v>
      </c>
      <c r="HL100" s="9">
        <f t="shared" si="312"/>
        <v>8224.9288366265755</v>
      </c>
      <c r="HM100" s="9">
        <f t="shared" si="312"/>
        <v>8325.6842244271393</v>
      </c>
      <c r="HN100" s="9">
        <f t="shared" si="312"/>
        <v>8427.143344404707</v>
      </c>
      <c r="HO100" s="9">
        <f t="shared" si="312"/>
        <v>8529.3061965592842</v>
      </c>
      <c r="HP100" s="9">
        <f t="shared" si="312"/>
        <v>8632.1727808908654</v>
      </c>
      <c r="HQ100" s="9">
        <f t="shared" si="312"/>
        <v>8735.743097399456</v>
      </c>
      <c r="HR100" s="9">
        <f t="shared" si="312"/>
        <v>8840.0171460850543</v>
      </c>
      <c r="HS100" s="9">
        <f t="shared" si="312"/>
        <v>8944.9949269476583</v>
      </c>
      <c r="HT100" s="9">
        <f t="shared" si="312"/>
        <v>9050.67643998727</v>
      </c>
      <c r="HU100" s="9">
        <f t="shared" si="312"/>
        <v>9157.0616852038893</v>
      </c>
      <c r="HV100" s="9">
        <f t="shared" si="312"/>
        <v>9264.1506625975126</v>
      </c>
      <c r="HW100" s="9">
        <f t="shared" si="312"/>
        <v>9371.9433721681453</v>
      </c>
      <c r="HX100" s="9">
        <f t="shared" si="312"/>
        <v>9480.4398139157838</v>
      </c>
      <c r="HY100" s="9">
        <f t="shared" si="312"/>
        <v>9589.63998784043</v>
      </c>
      <c r="HZ100" s="9">
        <f t="shared" si="312"/>
        <v>9699.5438939420837</v>
      </c>
      <c r="IA100" s="9">
        <f t="shared" si="312"/>
        <v>9810.1515322207451</v>
      </c>
      <c r="IB100" s="9">
        <f t="shared" si="312"/>
        <v>9921.4629026764123</v>
      </c>
      <c r="IC100" s="9">
        <f t="shared" si="312"/>
        <v>10033.478005309085</v>
      </c>
      <c r="ID100" s="9">
        <f t="shared" si="312"/>
        <v>10146.196840118766</v>
      </c>
      <c r="IE100" s="9">
        <f t="shared" si="312"/>
        <v>10259.619407105454</v>
      </c>
      <c r="IF100" s="9">
        <f t="shared" si="312"/>
        <v>10373.745706269148</v>
      </c>
      <c r="IG100" s="9">
        <f t="shared" si="312"/>
        <v>10488.575737609852</v>
      </c>
      <c r="IH100" s="9">
        <f t="shared" si="312"/>
        <v>10604.109501127561</v>
      </c>
      <c r="II100" s="9">
        <f t="shared" si="312"/>
        <v>10720.346996822276</v>
      </c>
      <c r="IJ100" s="9">
        <f t="shared" si="312"/>
        <v>10837.288224694001</v>
      </c>
      <c r="IK100" s="9">
        <f t="shared" si="312"/>
        <v>10954.933184742731</v>
      </c>
      <c r="IL100" s="9">
        <f t="shared" si="312"/>
        <v>11073.281876968469</v>
      </c>
      <c r="IM100" s="9">
        <f t="shared" si="312"/>
        <v>11192.334301371213</v>
      </c>
      <c r="IN100" s="9">
        <f t="shared" si="312"/>
        <v>11312.090457950966</v>
      </c>
      <c r="IO100" s="9">
        <f t="shared" si="312"/>
        <v>11432.550346707723</v>
      </c>
      <c r="IP100" s="9">
        <f t="shared" si="312"/>
        <v>11553.71396764149</v>
      </c>
      <c r="IQ100" s="9">
        <f t="shared" si="312"/>
        <v>11675.581320752261</v>
      </c>
      <c r="IR100" s="9">
        <f t="shared" si="312"/>
        <v>11798.152406040041</v>
      </c>
      <c r="IS100" s="9">
        <f t="shared" si="312"/>
        <v>11921.427223504827</v>
      </c>
    </row>
    <row r="101" spans="1:254" ht="16.7" customHeight="1">
      <c r="B101" s="18" t="s">
        <v>121</v>
      </c>
      <c r="C101" s="9">
        <f t="shared" ref="C101:BN101" si="313">C99*LCC</f>
        <v>3.2920543509131419</v>
      </c>
      <c r="D101" s="9">
        <f t="shared" si="313"/>
        <v>6.6606722133872509</v>
      </c>
      <c r="E101" s="9">
        <f t="shared" si="313"/>
        <v>10.080909077084698</v>
      </c>
      <c r="F101" s="9">
        <f t="shared" si="313"/>
        <v>13.562532524114957</v>
      </c>
      <c r="G101" s="9">
        <f t="shared" si="313"/>
        <v>17.112888170065684</v>
      </c>
      <c r="H101" s="9">
        <f t="shared" si="313"/>
        <v>20.681906296283916</v>
      </c>
      <c r="I101" s="9">
        <f t="shared" si="313"/>
        <v>24.284375860432696</v>
      </c>
      <c r="J101" s="9">
        <f t="shared" si="313"/>
        <v>27.926012324089271</v>
      </c>
      <c r="K101" s="9">
        <f t="shared" si="313"/>
        <v>31.592256407915329</v>
      </c>
      <c r="L101" s="9">
        <f t="shared" si="313"/>
        <v>35.318068408402091</v>
      </c>
      <c r="M101" s="9">
        <f t="shared" si="313"/>
        <v>38.955498495441525</v>
      </c>
      <c r="N101" s="9">
        <f t="shared" si="313"/>
        <v>42.532509130698926</v>
      </c>
      <c r="O101" s="9">
        <f t="shared" si="313"/>
        <v>46.10055317724575</v>
      </c>
      <c r="P101" s="9">
        <f t="shared" si="313"/>
        <v>49.685766053296021</v>
      </c>
      <c r="Q101" s="9">
        <f t="shared" si="313"/>
        <v>53.28151532490719</v>
      </c>
      <c r="R101" s="9">
        <f t="shared" si="313"/>
        <v>56.868347534636193</v>
      </c>
      <c r="S101" s="9">
        <f t="shared" si="313"/>
        <v>60.488370315496944</v>
      </c>
      <c r="T101" s="9">
        <f t="shared" si="313"/>
        <v>64.148728763438399</v>
      </c>
      <c r="U101" s="9">
        <f t="shared" si="313"/>
        <v>67.803588499938812</v>
      </c>
      <c r="V101" s="9">
        <f t="shared" si="313"/>
        <v>71.478186629283243</v>
      </c>
      <c r="W101" s="9">
        <f t="shared" si="313"/>
        <v>75.344365491805434</v>
      </c>
      <c r="X101" s="9">
        <f t="shared" si="313"/>
        <v>79.328200581456898</v>
      </c>
      <c r="Y101" s="9">
        <f t="shared" si="313"/>
        <v>83.416997635000868</v>
      </c>
      <c r="Z101" s="9">
        <f t="shared" si="313"/>
        <v>87.606648298969262</v>
      </c>
      <c r="AA101" s="9">
        <f t="shared" si="313"/>
        <v>91.820057132421994</v>
      </c>
      <c r="AB101" s="9">
        <f t="shared" si="313"/>
        <v>96.113267887166202</v>
      </c>
      <c r="AC101" s="9">
        <f t="shared" si="313"/>
        <v>100.45451915022235</v>
      </c>
      <c r="AD101" s="9">
        <f t="shared" si="313"/>
        <v>104.86899711722978</v>
      </c>
      <c r="AE101" s="9">
        <f t="shared" si="313"/>
        <v>109.34843481277061</v>
      </c>
      <c r="AF101" s="9">
        <f t="shared" si="313"/>
        <v>113.90889610438205</v>
      </c>
      <c r="AG101" s="9">
        <f t="shared" si="313"/>
        <v>118.60023034599669</v>
      </c>
      <c r="AH101" s="9">
        <f t="shared" si="313"/>
        <v>123.30324633792068</v>
      </c>
      <c r="AI101" s="9">
        <f t="shared" si="313"/>
        <v>128.11278071179322</v>
      </c>
      <c r="AJ101" s="9">
        <f t="shared" si="313"/>
        <v>133.04073945485504</v>
      </c>
      <c r="AK101" s="9">
        <f t="shared" si="313"/>
        <v>137.99373457177751</v>
      </c>
      <c r="AL101" s="9">
        <f t="shared" si="313"/>
        <v>142.95848515934992</v>
      </c>
      <c r="AM101" s="9">
        <f t="shared" si="313"/>
        <v>147.9845108246293</v>
      </c>
      <c r="AN101" s="9">
        <f t="shared" si="313"/>
        <v>153.11133687304491</v>
      </c>
      <c r="AO101" s="9">
        <f t="shared" si="313"/>
        <v>158.3565282394313</v>
      </c>
      <c r="AP101" s="9">
        <f t="shared" si="313"/>
        <v>163.60677857148457</v>
      </c>
      <c r="AQ101" s="9">
        <f t="shared" si="313"/>
        <v>169.17377581419578</v>
      </c>
      <c r="AR101" s="9">
        <f t="shared" si="313"/>
        <v>174.88940201506219</v>
      </c>
      <c r="AS101" s="9">
        <f t="shared" si="313"/>
        <v>180.65914053072368</v>
      </c>
      <c r="AT101" s="9">
        <f t="shared" si="313"/>
        <v>186.48431599305476</v>
      </c>
      <c r="AU101" s="9">
        <f t="shared" si="313"/>
        <v>192.39304950727063</v>
      </c>
      <c r="AV101" s="9">
        <f t="shared" si="313"/>
        <v>198.4195184884185</v>
      </c>
      <c r="AW101" s="9">
        <f t="shared" si="313"/>
        <v>204.53262770776368</v>
      </c>
      <c r="AX101" s="9">
        <f t="shared" si="313"/>
        <v>210.73277529261841</v>
      </c>
      <c r="AY101" s="9">
        <f t="shared" si="313"/>
        <v>217.04556367788922</v>
      </c>
      <c r="AZ101" s="9">
        <f t="shared" si="313"/>
        <v>223.55422903011052</v>
      </c>
      <c r="BA101" s="9">
        <f t="shared" si="313"/>
        <v>230.22443448657691</v>
      </c>
      <c r="BB101" s="9">
        <f t="shared" si="313"/>
        <v>236.99553679576002</v>
      </c>
      <c r="BC101" s="9">
        <f t="shared" si="313"/>
        <v>243.87586889338255</v>
      </c>
      <c r="BD101" s="9">
        <f t="shared" si="313"/>
        <v>250.93932489332036</v>
      </c>
      <c r="BE101" s="9">
        <f t="shared" si="313"/>
        <v>258.1062981320855</v>
      </c>
      <c r="BF101" s="9">
        <f t="shared" si="313"/>
        <v>265.42354680719626</v>
      </c>
      <c r="BG101" s="9">
        <f t="shared" si="313"/>
        <v>272.87402009790367</v>
      </c>
      <c r="BH101" s="9">
        <f t="shared" si="313"/>
        <v>280.67682992373824</v>
      </c>
      <c r="BI101" s="9">
        <f t="shared" si="313"/>
        <v>288.4254834742527</v>
      </c>
      <c r="BJ101" s="9">
        <f t="shared" si="313"/>
        <v>296.32094829991667</v>
      </c>
      <c r="BK101" s="9">
        <f t="shared" si="313"/>
        <v>304.2729561974412</v>
      </c>
      <c r="BL101" s="9">
        <f t="shared" si="313"/>
        <v>312.25465488212114</v>
      </c>
      <c r="BM101" s="9">
        <f t="shared" si="313"/>
        <v>320.33623835938926</v>
      </c>
      <c r="BN101" s="9">
        <f t="shared" si="313"/>
        <v>328.65868130350566</v>
      </c>
      <c r="BO101" s="9">
        <f t="shared" ref="BO101:DZ101" si="314">BO99*LCC</f>
        <v>336.70994201130219</v>
      </c>
      <c r="BP101" s="9">
        <f t="shared" si="314"/>
        <v>344.70298237091743</v>
      </c>
      <c r="BQ101" s="9">
        <f t="shared" si="314"/>
        <v>352.89496762063129</v>
      </c>
      <c r="BR101" s="9">
        <f t="shared" si="314"/>
        <v>361.22781789701617</v>
      </c>
      <c r="BS101" s="9">
        <f t="shared" si="314"/>
        <v>369.54447195587608</v>
      </c>
      <c r="BT101" s="9">
        <f t="shared" si="314"/>
        <v>377.4464950891844</v>
      </c>
      <c r="BU101" s="9">
        <f t="shared" si="314"/>
        <v>385.94126538368221</v>
      </c>
      <c r="BV101" s="9">
        <f t="shared" si="314"/>
        <v>394.1659125384233</v>
      </c>
      <c r="BW101" s="9">
        <f t="shared" si="314"/>
        <v>402.59976701208529</v>
      </c>
      <c r="BX101" s="9">
        <f t="shared" si="314"/>
        <v>411.43652359332737</v>
      </c>
      <c r="BY101" s="9">
        <f t="shared" si="314"/>
        <v>420.32334370236879</v>
      </c>
      <c r="BZ101" s="9">
        <f t="shared" si="314"/>
        <v>429.31698040825779</v>
      </c>
      <c r="CA101" s="9">
        <f t="shared" si="314"/>
        <v>438.25676664981705</v>
      </c>
      <c r="CB101" s="9">
        <f t="shared" si="314"/>
        <v>447.52550549528735</v>
      </c>
      <c r="CC101" s="9">
        <f t="shared" si="314"/>
        <v>456.80414562344458</v>
      </c>
      <c r="CD101" s="9">
        <f t="shared" si="314"/>
        <v>466.37113132919063</v>
      </c>
      <c r="CE101" s="9">
        <f t="shared" si="314"/>
        <v>475.74111994506461</v>
      </c>
      <c r="CF101" s="9">
        <f t="shared" si="314"/>
        <v>484.83020639568701</v>
      </c>
      <c r="CG101" s="9">
        <f t="shared" si="314"/>
        <v>493.69145780333798</v>
      </c>
      <c r="CH101" s="9">
        <f t="shared" si="314"/>
        <v>502.73696237807889</v>
      </c>
      <c r="CI101" s="9">
        <f t="shared" si="314"/>
        <v>512.10325839572556</v>
      </c>
      <c r="CJ101" s="9">
        <f t="shared" si="314"/>
        <v>521.65461767667978</v>
      </c>
      <c r="CK101" s="9">
        <f t="shared" si="314"/>
        <v>531.57906816144737</v>
      </c>
      <c r="CL101" s="9">
        <f t="shared" si="314"/>
        <v>541.77027154931432</v>
      </c>
      <c r="CM101" s="9">
        <f t="shared" si="314"/>
        <v>551.78311782815683</v>
      </c>
      <c r="CN101" s="9">
        <f t="shared" si="314"/>
        <v>562.03782218272693</v>
      </c>
      <c r="CO101" s="9">
        <f t="shared" si="314"/>
        <v>572.77340470155571</v>
      </c>
      <c r="CP101" s="9">
        <f t="shared" si="314"/>
        <v>583.78374009589754</v>
      </c>
      <c r="CQ101" s="9">
        <f t="shared" si="314"/>
        <v>594.87117380411019</v>
      </c>
      <c r="CR101" s="9">
        <f t="shared" si="314"/>
        <v>606.10573822927029</v>
      </c>
      <c r="CS101" s="9">
        <f t="shared" si="314"/>
        <v>617.48717975716761</v>
      </c>
      <c r="CT101" s="9">
        <f t="shared" si="314"/>
        <v>628.20053158447479</v>
      </c>
      <c r="CU101" s="9">
        <f t="shared" si="314"/>
        <v>639.33996530854847</v>
      </c>
      <c r="CV101" s="9">
        <f t="shared" si="314"/>
        <v>650.97766167575094</v>
      </c>
      <c r="CW101" s="9">
        <f t="shared" si="314"/>
        <v>662.86498735740201</v>
      </c>
      <c r="CX101" s="9">
        <f t="shared" si="314"/>
        <v>674.59565138986227</v>
      </c>
      <c r="CY101" s="9">
        <f t="shared" si="314"/>
        <v>687.49148710078805</v>
      </c>
      <c r="CZ101" s="9">
        <f t="shared" si="314"/>
        <v>700.90604123723847</v>
      </c>
      <c r="DA101" s="9">
        <f t="shared" si="314"/>
        <v>714.57818161343096</v>
      </c>
      <c r="DB101" s="9">
        <f t="shared" si="314"/>
        <v>728.56954179106265</v>
      </c>
      <c r="DC101" s="9">
        <f t="shared" si="314"/>
        <v>742.89325634123952</v>
      </c>
      <c r="DD101" s="9">
        <f t="shared" si="314"/>
        <v>758.05794260539346</v>
      </c>
      <c r="DE101" s="9">
        <f t="shared" si="314"/>
        <v>773.87402220503031</v>
      </c>
      <c r="DF101" s="9">
        <f t="shared" si="314"/>
        <v>790.14640120297429</v>
      </c>
      <c r="DG101" s="9">
        <f t="shared" si="314"/>
        <v>806.87700415057179</v>
      </c>
      <c r="DH101" s="9">
        <f t="shared" si="314"/>
        <v>824.43901491926772</v>
      </c>
      <c r="DI101" s="9">
        <f t="shared" si="314"/>
        <v>841.80249118197435</v>
      </c>
      <c r="DJ101" s="9">
        <f t="shared" si="314"/>
        <v>859.04723335325582</v>
      </c>
      <c r="DK101" s="9">
        <f t="shared" si="314"/>
        <v>876.28025092227972</v>
      </c>
      <c r="DL101" s="9">
        <f t="shared" si="314"/>
        <v>893.8987667745721</v>
      </c>
      <c r="DM101" s="9">
        <f t="shared" si="314"/>
        <v>911.95152424036428</v>
      </c>
      <c r="DN101" s="9">
        <f t="shared" si="314"/>
        <v>930.12927714723401</v>
      </c>
      <c r="DO101" s="9">
        <f t="shared" si="314"/>
        <v>948.80292975850875</v>
      </c>
      <c r="DP101" s="9">
        <f t="shared" si="314"/>
        <v>967.96615030650412</v>
      </c>
      <c r="DQ101" s="9">
        <f t="shared" si="314"/>
        <v>987.80677467474197</v>
      </c>
      <c r="DR101" s="9">
        <f t="shared" si="314"/>
        <v>1008.2360043982328</v>
      </c>
      <c r="DS101" s="9">
        <f t="shared" si="314"/>
        <v>1029.8439520279255</v>
      </c>
      <c r="DT101" s="9">
        <f t="shared" si="314"/>
        <v>1051.6822425817941</v>
      </c>
      <c r="DU101" s="9">
        <f t="shared" si="314"/>
        <v>1074.2132898043023</v>
      </c>
      <c r="DV101" s="9">
        <f t="shared" si="314"/>
        <v>1097.4635589308016</v>
      </c>
      <c r="DW101" s="9">
        <f t="shared" si="314"/>
        <v>1120.6196134932441</v>
      </c>
      <c r="DX101" s="9">
        <f t="shared" si="314"/>
        <v>1144.0042169595013</v>
      </c>
      <c r="DY101" s="9">
        <f t="shared" si="314"/>
        <v>1168.2288641362529</v>
      </c>
      <c r="DZ101" s="9">
        <f t="shared" si="314"/>
        <v>1192.9511447686791</v>
      </c>
      <c r="EA101" s="9">
        <f t="shared" ref="EA101:GL101" si="315">EA99*LCC</f>
        <v>1218.0737836846185</v>
      </c>
      <c r="EB101" s="9">
        <f t="shared" si="315"/>
        <v>1243.6231959212032</v>
      </c>
      <c r="EC101" s="9">
        <f t="shared" si="315"/>
        <v>1269.2082692698309</v>
      </c>
      <c r="ED101" s="9">
        <f t="shared" si="315"/>
        <v>1294.4881863128196</v>
      </c>
      <c r="EE101" s="9">
        <f t="shared" si="315"/>
        <v>1319.8003881496363</v>
      </c>
      <c r="EF101" s="9">
        <f t="shared" si="315"/>
        <v>1345.6374017576352</v>
      </c>
      <c r="EG101" s="9">
        <f t="shared" si="315"/>
        <v>1372.7104789999598</v>
      </c>
      <c r="EH101" s="9">
        <f t="shared" si="315"/>
        <v>1400.0215835536737</v>
      </c>
      <c r="EI101" s="9">
        <f t="shared" si="315"/>
        <v>1427.7793345363482</v>
      </c>
      <c r="EJ101" s="9">
        <f t="shared" si="315"/>
        <v>1455.8932979422382</v>
      </c>
      <c r="EK101" s="9">
        <f t="shared" si="315"/>
        <v>1484.569330971929</v>
      </c>
      <c r="EL101" s="9">
        <f t="shared" si="315"/>
        <v>1513.5745216141243</v>
      </c>
      <c r="EM101" s="9">
        <f t="shared" si="315"/>
        <v>1542.8631585735266</v>
      </c>
      <c r="EN101" s="9">
        <f t="shared" si="315"/>
        <v>1572.3199078879009</v>
      </c>
      <c r="EO101" s="9">
        <f t="shared" si="315"/>
        <v>1601.4737363178292</v>
      </c>
      <c r="EP101" s="9">
        <f t="shared" si="315"/>
        <v>1630.7361117233038</v>
      </c>
      <c r="EQ101" s="9">
        <f t="shared" si="315"/>
        <v>1660.7531955830402</v>
      </c>
      <c r="ER101" s="9">
        <f t="shared" si="315"/>
        <v>1691.1651929759837</v>
      </c>
      <c r="ES101" s="9">
        <f t="shared" si="315"/>
        <v>1722.4872506033098</v>
      </c>
      <c r="ET101" s="9">
        <f t="shared" si="315"/>
        <v>1755.0419849293946</v>
      </c>
      <c r="EU101" s="9">
        <f t="shared" si="315"/>
        <v>1786.4474089966136</v>
      </c>
      <c r="EV101" s="9">
        <f t="shared" si="315"/>
        <v>1818.1423268222591</v>
      </c>
      <c r="EW101" s="9">
        <f t="shared" si="315"/>
        <v>1849.9704501132321</v>
      </c>
      <c r="EX101" s="9">
        <f t="shared" si="315"/>
        <v>1881.6768997112708</v>
      </c>
      <c r="EY101" s="9">
        <f t="shared" si="315"/>
        <v>1914.1117785661017</v>
      </c>
      <c r="EZ101" s="9">
        <f t="shared" si="315"/>
        <v>1948.1552353308532</v>
      </c>
      <c r="FA101" s="9">
        <f t="shared" si="315"/>
        <v>1982.7668759094247</v>
      </c>
      <c r="FB101" s="9">
        <f t="shared" si="315"/>
        <v>2017.8572627658664</v>
      </c>
      <c r="FC101" s="9">
        <f t="shared" si="315"/>
        <v>2054.1349947522722</v>
      </c>
      <c r="FD101" s="9">
        <f t="shared" si="315"/>
        <v>2090.6568282688754</v>
      </c>
      <c r="FE101" s="9">
        <f t="shared" si="315"/>
        <v>2127.8013952163151</v>
      </c>
      <c r="FF101" s="9">
        <f t="shared" si="315"/>
        <v>2164.877917657026</v>
      </c>
      <c r="FG101" s="9">
        <f t="shared" si="315"/>
        <v>2203.4622893072669</v>
      </c>
      <c r="FH101" s="9">
        <f t="shared" si="315"/>
        <v>2243.2315573043275</v>
      </c>
      <c r="FI101" s="9">
        <f t="shared" si="315"/>
        <v>2283.5972672779576</v>
      </c>
      <c r="FJ101" s="9">
        <f t="shared" si="315"/>
        <v>2323.7715727664677</v>
      </c>
      <c r="FK101" s="9">
        <f t="shared" si="315"/>
        <v>2364.4950999449734</v>
      </c>
      <c r="FL101" s="9">
        <f t="shared" si="315"/>
        <v>2405.5273863809753</v>
      </c>
      <c r="FM101" s="9">
        <f t="shared" si="315"/>
        <v>2445.7721330094205</v>
      </c>
      <c r="FN101" s="9">
        <f t="shared" si="315"/>
        <v>2486.5626243790002</v>
      </c>
      <c r="FO101" s="9">
        <f t="shared" si="315"/>
        <v>2527.7985592158457</v>
      </c>
      <c r="FP101" s="9">
        <f t="shared" si="315"/>
        <v>2569.5302632261105</v>
      </c>
      <c r="FQ101" s="9">
        <f t="shared" si="315"/>
        <v>2609.703079943155</v>
      </c>
      <c r="FR101" s="9">
        <f t="shared" si="315"/>
        <v>2651.4281371001757</v>
      </c>
      <c r="FS101" s="9">
        <f t="shared" si="315"/>
        <v>2693.4690781488166</v>
      </c>
      <c r="FT101" s="9">
        <f t="shared" si="315"/>
        <v>2735.5764066945189</v>
      </c>
      <c r="FU101" s="9">
        <f t="shared" si="315"/>
        <v>2778.1126450689262</v>
      </c>
      <c r="FV101" s="9">
        <f t="shared" si="315"/>
        <v>2821.0777932720389</v>
      </c>
      <c r="FW101" s="9">
        <f t="shared" si="315"/>
        <v>2864.4718513038565</v>
      </c>
      <c r="FX101" s="9">
        <f t="shared" si="315"/>
        <v>2908.2948191643795</v>
      </c>
      <c r="FY101" s="9">
        <f t="shared" si="315"/>
        <v>2952.546696853608</v>
      </c>
      <c r="FZ101" s="9">
        <f t="shared" si="315"/>
        <v>2997.2274843715409</v>
      </c>
      <c r="GA101" s="9">
        <f t="shared" si="315"/>
        <v>3042.3371817181796</v>
      </c>
      <c r="GB101" s="9">
        <f t="shared" si="315"/>
        <v>3087.8757888935233</v>
      </c>
      <c r="GC101" s="9">
        <f t="shared" si="315"/>
        <v>3133.8433058975725</v>
      </c>
      <c r="GD101" s="9">
        <f t="shared" si="315"/>
        <v>3180.2397327303265</v>
      </c>
      <c r="GE101" s="9">
        <f t="shared" si="315"/>
        <v>3227.0650693917855</v>
      </c>
      <c r="GF101" s="9">
        <f t="shared" si="315"/>
        <v>3274.3193158819499</v>
      </c>
      <c r="GG101" s="9">
        <f t="shared" si="315"/>
        <v>3322.0024722008197</v>
      </c>
      <c r="GH101" s="9">
        <f t="shared" si="315"/>
        <v>3370.1145383483949</v>
      </c>
      <c r="GI101" s="9">
        <f t="shared" si="315"/>
        <v>3418.6555143246751</v>
      </c>
      <c r="GJ101" s="9">
        <f t="shared" si="315"/>
        <v>3467.6254001296602</v>
      </c>
      <c r="GK101" s="9">
        <f t="shared" si="315"/>
        <v>3517.0241957633507</v>
      </c>
      <c r="GL101" s="9">
        <f t="shared" si="315"/>
        <v>3566.8519012257461</v>
      </c>
      <c r="GM101" s="9">
        <f t="shared" ref="GM101:IS101" si="316">GM99*LCC</f>
        <v>3617.1085165168465</v>
      </c>
      <c r="GN101" s="9">
        <f t="shared" si="316"/>
        <v>3667.7940416366528</v>
      </c>
      <c r="GO101" s="9">
        <f t="shared" si="316"/>
        <v>3718.908476585164</v>
      </c>
      <c r="GP101" s="9">
        <f t="shared" si="316"/>
        <v>3770.4518213623805</v>
      </c>
      <c r="GQ101" s="9">
        <f t="shared" si="316"/>
        <v>3822.4240759683021</v>
      </c>
      <c r="GR101" s="9">
        <f t="shared" si="316"/>
        <v>3874.825240402929</v>
      </c>
      <c r="GS101" s="9">
        <f t="shared" si="316"/>
        <v>3927.6553146662609</v>
      </c>
      <c r="GT101" s="9">
        <f t="shared" si="316"/>
        <v>3980.9142987582977</v>
      </c>
      <c r="GU101" s="9">
        <f t="shared" si="316"/>
        <v>4034.6021926790404</v>
      </c>
      <c r="GV101" s="9">
        <f t="shared" si="316"/>
        <v>4088.718996428488</v>
      </c>
      <c r="GW101" s="9">
        <f t="shared" si="316"/>
        <v>4143.2647100066406</v>
      </c>
      <c r="GX101" s="9">
        <f t="shared" si="316"/>
        <v>4198.2393334134986</v>
      </c>
      <c r="GY101" s="9">
        <f t="shared" si="316"/>
        <v>4253.6428666490619</v>
      </c>
      <c r="GZ101" s="9">
        <f t="shared" si="316"/>
        <v>4309.4753097133298</v>
      </c>
      <c r="HA101" s="9">
        <f t="shared" si="316"/>
        <v>4365.7366626063031</v>
      </c>
      <c r="HB101" s="9">
        <f t="shared" si="316"/>
        <v>4422.4269253279817</v>
      </c>
      <c r="HC101" s="9">
        <f t="shared" si="316"/>
        <v>4479.5460978783658</v>
      </c>
      <c r="HD101" s="9">
        <f t="shared" si="316"/>
        <v>4537.0941802574553</v>
      </c>
      <c r="HE101" s="9">
        <f t="shared" si="316"/>
        <v>4595.0711724652492</v>
      </c>
      <c r="HF101" s="9">
        <f t="shared" si="316"/>
        <v>4653.4770745017486</v>
      </c>
      <c r="HG101" s="9">
        <f t="shared" si="316"/>
        <v>4712.3118863669533</v>
      </c>
      <c r="HH101" s="9">
        <f t="shared" si="316"/>
        <v>4771.5756080608626</v>
      </c>
      <c r="HI101" s="9">
        <f t="shared" si="316"/>
        <v>4831.2682395834772</v>
      </c>
      <c r="HJ101" s="9">
        <f t="shared" si="316"/>
        <v>4891.3897809347982</v>
      </c>
      <c r="HK101" s="9">
        <f t="shared" si="316"/>
        <v>4951.9402321148236</v>
      </c>
      <c r="HL101" s="9">
        <f t="shared" si="316"/>
        <v>5012.9195931235545</v>
      </c>
      <c r="HM101" s="9">
        <f t="shared" si="316"/>
        <v>5074.3278639609898</v>
      </c>
      <c r="HN101" s="9">
        <f t="shared" si="316"/>
        <v>5136.1650446271306</v>
      </c>
      <c r="HO101" s="9">
        <f t="shared" si="316"/>
        <v>5198.4311351219767</v>
      </c>
      <c r="HP101" s="9">
        <f t="shared" si="316"/>
        <v>5261.1261354455282</v>
      </c>
      <c r="HQ101" s="9">
        <f t="shared" si="316"/>
        <v>5324.2500455977852</v>
      </c>
      <c r="HR101" s="9">
        <f t="shared" si="316"/>
        <v>5387.8028655787466</v>
      </c>
      <c r="HS101" s="9">
        <f t="shared" si="316"/>
        <v>5451.7845953884134</v>
      </c>
      <c r="HT101" s="9">
        <f t="shared" si="316"/>
        <v>5516.1952350267857</v>
      </c>
      <c r="HU101" s="9">
        <f t="shared" si="316"/>
        <v>5581.0347844938633</v>
      </c>
      <c r="HV101" s="9">
        <f t="shared" si="316"/>
        <v>5646.3032437896454</v>
      </c>
      <c r="HW101" s="9">
        <f t="shared" si="316"/>
        <v>5712.0006129141329</v>
      </c>
      <c r="HX101" s="9">
        <f t="shared" si="316"/>
        <v>5778.1268918673259</v>
      </c>
      <c r="HY101" s="9">
        <f t="shared" si="316"/>
        <v>5844.6820806492242</v>
      </c>
      <c r="HZ101" s="9">
        <f t="shared" si="316"/>
        <v>5911.666179259827</v>
      </c>
      <c r="IA101" s="9">
        <f t="shared" si="316"/>
        <v>5979.0791876991361</v>
      </c>
      <c r="IB101" s="9">
        <f t="shared" si="316"/>
        <v>6046.9211059671497</v>
      </c>
      <c r="IC101" s="9">
        <f t="shared" si="316"/>
        <v>6115.1919340638678</v>
      </c>
      <c r="ID101" s="9">
        <f t="shared" si="316"/>
        <v>6183.8916719892923</v>
      </c>
      <c r="IE101" s="9">
        <f t="shared" si="316"/>
        <v>6253.0203197434203</v>
      </c>
      <c r="IF101" s="9">
        <f t="shared" si="316"/>
        <v>6322.5778773262546</v>
      </c>
      <c r="IG101" s="9">
        <f t="shared" si="316"/>
        <v>6392.5643447377943</v>
      </c>
      <c r="IH101" s="9">
        <f t="shared" si="316"/>
        <v>6462.9797219780394</v>
      </c>
      <c r="II101" s="9">
        <f t="shared" si="316"/>
        <v>6533.824009046989</v>
      </c>
      <c r="IJ101" s="9">
        <f t="shared" si="316"/>
        <v>6605.097205944644</v>
      </c>
      <c r="IK101" s="9">
        <f t="shared" si="316"/>
        <v>6676.7993126710053</v>
      </c>
      <c r="IL101" s="9">
        <f t="shared" si="316"/>
        <v>6748.9303292260711</v>
      </c>
      <c r="IM101" s="9">
        <f t="shared" si="316"/>
        <v>6821.4902556098423</v>
      </c>
      <c r="IN101" s="9">
        <f t="shared" si="316"/>
        <v>6894.479091822318</v>
      </c>
      <c r="IO101" s="9">
        <f t="shared" si="316"/>
        <v>6967.8968378635</v>
      </c>
      <c r="IP101" s="9">
        <f t="shared" si="316"/>
        <v>7041.7434937333855</v>
      </c>
      <c r="IQ101" s="9">
        <f t="shared" si="316"/>
        <v>7116.0190594319774</v>
      </c>
      <c r="IR101" s="9">
        <f t="shared" si="316"/>
        <v>7190.7235349592738</v>
      </c>
      <c r="IS101" s="9">
        <f t="shared" si="316"/>
        <v>7265.8569203152756</v>
      </c>
    </row>
    <row r="102" spans="1:254" s="2" customFormat="1" ht="16.7" customHeight="1">
      <c r="B102" s="10" t="s">
        <v>124</v>
      </c>
      <c r="C102" s="2">
        <f t="shared" ref="C102:BN102" si="317">C99*GhgT-EaT</f>
        <v>-5.1412142422482668E-2</v>
      </c>
      <c r="D102" s="2">
        <f t="shared" si="317"/>
        <v>-4.9787355943120296E-2</v>
      </c>
      <c r="E102" s="2">
        <f t="shared" si="317"/>
        <v>-4.8137672055179714E-2</v>
      </c>
      <c r="F102" s="2">
        <f t="shared" si="317"/>
        <v>-4.6458379557807808E-2</v>
      </c>
      <c r="G102" s="2">
        <f t="shared" si="317"/>
        <v>-4.47459354380014E-2</v>
      </c>
      <c r="H102" s="2">
        <f t="shared" si="317"/>
        <v>-4.3024489838404789E-2</v>
      </c>
      <c r="I102" s="2">
        <f t="shared" si="317"/>
        <v>-4.1286909596565058E-2</v>
      </c>
      <c r="J102" s="2">
        <f t="shared" si="317"/>
        <v>-3.9530437972159285E-2</v>
      </c>
      <c r="K102" s="2">
        <f t="shared" si="317"/>
        <v>-3.7762097346824064E-2</v>
      </c>
      <c r="L102" s="2">
        <f t="shared" si="317"/>
        <v>-3.5965025310107257E-2</v>
      </c>
      <c r="M102" s="2">
        <f t="shared" si="317"/>
        <v>-3.4210582548616086E-2</v>
      </c>
      <c r="N102" s="2">
        <f t="shared" si="317"/>
        <v>-3.2485281919700862E-2</v>
      </c>
      <c r="O102" s="2">
        <f t="shared" si="317"/>
        <v>-3.0764306148248769E-2</v>
      </c>
      <c r="P102" s="2">
        <f t="shared" si="317"/>
        <v>-2.9035049330034313E-2</v>
      </c>
      <c r="Q102" s="2">
        <f t="shared" si="317"/>
        <v>-2.7300710488940602E-2</v>
      </c>
      <c r="R102" s="2">
        <f t="shared" si="317"/>
        <v>-2.5570672617019792E-2</v>
      </c>
      <c r="S102" s="2">
        <f t="shared" si="317"/>
        <v>-2.3824625926818364E-2</v>
      </c>
      <c r="T102" s="2">
        <f t="shared" si="317"/>
        <v>-2.2059124122031561E-2</v>
      </c>
      <c r="U102" s="2">
        <f t="shared" si="317"/>
        <v>-2.029627451240848E-2</v>
      </c>
      <c r="V102" s="2">
        <f t="shared" si="317"/>
        <v>-1.8523904477754552E-2</v>
      </c>
      <c r="W102" s="2">
        <f t="shared" si="317"/>
        <v>-1.665912924973003E-2</v>
      </c>
      <c r="X102" s="2">
        <f t="shared" si="317"/>
        <v>-1.473760485784753E-2</v>
      </c>
      <c r="Y102" s="2">
        <f t="shared" si="317"/>
        <v>-1.2765454129959497E-2</v>
      </c>
      <c r="Z102" s="2">
        <f t="shared" si="317"/>
        <v>-1.0744658649445196E-2</v>
      </c>
      <c r="AA102" s="2">
        <f t="shared" si="317"/>
        <v>-8.7124038838090681E-3</v>
      </c>
      <c r="AB102" s="2">
        <f t="shared" si="317"/>
        <v>-6.6416582331764798E-3</v>
      </c>
      <c r="AC102" s="2">
        <f t="shared" si="317"/>
        <v>-4.5477411895413003E-3</v>
      </c>
      <c r="AD102" s="2">
        <f t="shared" si="317"/>
        <v>-2.4185046874915239E-3</v>
      </c>
      <c r="AE102" s="2">
        <f t="shared" si="317"/>
        <v>-2.5793613979778474E-4</v>
      </c>
      <c r="AF102" s="2">
        <f t="shared" si="317"/>
        <v>1.9417125436606425E-3</v>
      </c>
      <c r="AG102" s="2">
        <f t="shared" si="317"/>
        <v>4.2044852169453653E-3</v>
      </c>
      <c r="AH102" s="2">
        <f t="shared" si="317"/>
        <v>6.4728923524139254E-3</v>
      </c>
      <c r="AI102" s="2">
        <f t="shared" si="317"/>
        <v>8.7926765314829264E-3</v>
      </c>
      <c r="AJ102" s="2">
        <f t="shared" si="317"/>
        <v>1.1169580372603606E-2</v>
      </c>
      <c r="AK102" s="2">
        <f t="shared" si="317"/>
        <v>1.3558560015552147E-2</v>
      </c>
      <c r="AL102" s="2">
        <f t="shared" si="317"/>
        <v>1.5953209678238843E-2</v>
      </c>
      <c r="AM102" s="2">
        <f t="shared" si="317"/>
        <v>1.8377414167814417E-2</v>
      </c>
      <c r="AN102" s="2">
        <f t="shared" si="317"/>
        <v>2.0850237736882139E-2</v>
      </c>
      <c r="AO102" s="2">
        <f t="shared" si="317"/>
        <v>2.3380152485809332E-2</v>
      </c>
      <c r="AP102" s="2">
        <f t="shared" si="317"/>
        <v>2.5912507327187105E-2</v>
      </c>
      <c r="AQ102" s="2">
        <f t="shared" si="317"/>
        <v>2.8597638802433011E-2</v>
      </c>
      <c r="AR102" s="2">
        <f t="shared" si="317"/>
        <v>3.1354458528323893E-2</v>
      </c>
      <c r="AS102" s="2">
        <f t="shared" si="317"/>
        <v>3.413737826348729E-2</v>
      </c>
      <c r="AT102" s="2">
        <f t="shared" si="317"/>
        <v>3.694703691801856E-2</v>
      </c>
      <c r="AU102" s="2">
        <f t="shared" si="317"/>
        <v>3.9796998153159117E-2</v>
      </c>
      <c r="AV102" s="2">
        <f t="shared" si="317"/>
        <v>4.2703746771915817E-2</v>
      </c>
      <c r="AW102" s="2">
        <f t="shared" si="317"/>
        <v>4.5652284603144473E-2</v>
      </c>
      <c r="AX102" s="2">
        <f t="shared" si="317"/>
        <v>4.8642803675712824E-2</v>
      </c>
      <c r="AY102" s="2">
        <f t="shared" si="317"/>
        <v>5.1687652819845352E-2</v>
      </c>
      <c r="AZ102" s="2">
        <f t="shared" si="317"/>
        <v>5.4826979361092286E-2</v>
      </c>
      <c r="BA102" s="2">
        <f t="shared" si="317"/>
        <v>5.8044221590009236E-2</v>
      </c>
      <c r="BB102" s="2">
        <f t="shared" si="317"/>
        <v>6.1310129428620484E-2</v>
      </c>
      <c r="BC102" s="2">
        <f t="shared" si="317"/>
        <v>6.4628722104350556E-2</v>
      </c>
      <c r="BD102" s="2">
        <f t="shared" si="317"/>
        <v>6.8035640987646168E-2</v>
      </c>
      <c r="BE102" s="2">
        <f t="shared" si="317"/>
        <v>7.149248937226671E-2</v>
      </c>
      <c r="BF102" s="2">
        <f t="shared" si="317"/>
        <v>7.502182015385922E-2</v>
      </c>
      <c r="BG102" s="2">
        <f t="shared" si="317"/>
        <v>7.8615409204859793E-2</v>
      </c>
      <c r="BH102" s="2">
        <f t="shared" si="317"/>
        <v>8.2378940844135884E-2</v>
      </c>
      <c r="BI102" s="2">
        <f t="shared" si="317"/>
        <v>8.6116351270646013E-2</v>
      </c>
      <c r="BJ102" s="2">
        <f t="shared" si="317"/>
        <v>8.992457322420358E-2</v>
      </c>
      <c r="BK102" s="2">
        <f t="shared" si="317"/>
        <v>9.3760067614829162E-2</v>
      </c>
      <c r="BL102" s="2">
        <f t="shared" si="317"/>
        <v>9.7609882771864387E-2</v>
      </c>
      <c r="BM102" s="2">
        <f t="shared" si="317"/>
        <v>0.10150787539132392</v>
      </c>
      <c r="BN102" s="2">
        <f t="shared" si="317"/>
        <v>0.10552204183077088</v>
      </c>
      <c r="BO102" s="2">
        <f t="shared" ref="BO102:DZ102" si="318">BO99*GhgT-EaT</f>
        <v>0.10940540885959776</v>
      </c>
      <c r="BP102" s="2">
        <f t="shared" si="318"/>
        <v>0.1132606944501581</v>
      </c>
      <c r="BQ102" s="2">
        <f t="shared" si="318"/>
        <v>0.11721193719013909</v>
      </c>
      <c r="BR102" s="2">
        <f t="shared" si="318"/>
        <v>0.12123112340132816</v>
      </c>
      <c r="BS102" s="2">
        <f t="shared" si="318"/>
        <v>0.12524249768598661</v>
      </c>
      <c r="BT102" s="2">
        <f t="shared" si="318"/>
        <v>0.12905388291006728</v>
      </c>
      <c r="BU102" s="2">
        <f t="shared" si="318"/>
        <v>0.13315116805289795</v>
      </c>
      <c r="BV102" s="2">
        <f t="shared" si="318"/>
        <v>0.13711816461947637</v>
      </c>
      <c r="BW102" s="2">
        <f t="shared" si="318"/>
        <v>0.14118606821589422</v>
      </c>
      <c r="BX102" s="2">
        <f t="shared" si="318"/>
        <v>0.14544830370854619</v>
      </c>
      <c r="BY102" s="2">
        <f t="shared" si="318"/>
        <v>0.14973468635780615</v>
      </c>
      <c r="BZ102" s="2">
        <f t="shared" si="318"/>
        <v>0.15407258988874958</v>
      </c>
      <c r="CA102" s="2">
        <f t="shared" si="318"/>
        <v>0.15838451970883521</v>
      </c>
      <c r="CB102" s="2">
        <f t="shared" si="318"/>
        <v>0.16285511333853242</v>
      </c>
      <c r="CC102" s="2">
        <f t="shared" si="318"/>
        <v>0.16733048265692296</v>
      </c>
      <c r="CD102" s="2">
        <f t="shared" si="318"/>
        <v>0.17194492978555412</v>
      </c>
      <c r="CE102" s="2">
        <f t="shared" si="318"/>
        <v>0.17646435924784101</v>
      </c>
      <c r="CF102" s="2">
        <f t="shared" si="318"/>
        <v>0.18084830108322647</v>
      </c>
      <c r="CG102" s="2">
        <f t="shared" si="318"/>
        <v>0.185122351172959</v>
      </c>
      <c r="CH102" s="2">
        <f t="shared" si="318"/>
        <v>0.18948527214887975</v>
      </c>
      <c r="CI102" s="2">
        <f t="shared" si="318"/>
        <v>0.1940029205591392</v>
      </c>
      <c r="CJ102" s="2">
        <f t="shared" si="318"/>
        <v>0.19860983058954224</v>
      </c>
      <c r="CK102" s="2">
        <f t="shared" si="318"/>
        <v>0.20339669381388809</v>
      </c>
      <c r="CL102" s="2">
        <f t="shared" si="318"/>
        <v>0.20831222004721295</v>
      </c>
      <c r="CM102" s="2">
        <f t="shared" si="318"/>
        <v>0.21314171924183167</v>
      </c>
      <c r="CN102" s="2">
        <f t="shared" si="318"/>
        <v>0.21808787391576273</v>
      </c>
      <c r="CO102" s="2">
        <f t="shared" si="318"/>
        <v>0.22326597070108967</v>
      </c>
      <c r="CP102" s="2">
        <f t="shared" si="318"/>
        <v>0.22857658912452594</v>
      </c>
      <c r="CQ102" s="2">
        <f t="shared" si="318"/>
        <v>0.23392439440116825</v>
      </c>
      <c r="CR102" s="2">
        <f t="shared" si="318"/>
        <v>0.23934316528131755</v>
      </c>
      <c r="CS102" s="2">
        <f t="shared" si="318"/>
        <v>0.24483277943915477</v>
      </c>
      <c r="CT102" s="2">
        <f t="shared" si="318"/>
        <v>0.25000015368827072</v>
      </c>
      <c r="CU102" s="2">
        <f t="shared" si="318"/>
        <v>0.25537304014839746</v>
      </c>
      <c r="CV102" s="2">
        <f t="shared" si="318"/>
        <v>0.26098625378090706</v>
      </c>
      <c r="CW102" s="2">
        <f t="shared" si="318"/>
        <v>0.26671987119666768</v>
      </c>
      <c r="CX102" s="2">
        <f t="shared" si="318"/>
        <v>0.27237792595147009</v>
      </c>
      <c r="CY102" s="2">
        <f t="shared" si="318"/>
        <v>0.27859797831674538</v>
      </c>
      <c r="CZ102" s="2">
        <f t="shared" si="318"/>
        <v>0.28506822429815543</v>
      </c>
      <c r="DA102" s="2">
        <f t="shared" si="318"/>
        <v>0.29166271192901611</v>
      </c>
      <c r="DB102" s="2">
        <f t="shared" si="318"/>
        <v>0.29841116894390846</v>
      </c>
      <c r="DC102" s="2">
        <f t="shared" si="318"/>
        <v>0.30531993054451351</v>
      </c>
      <c r="DD102" s="2">
        <f t="shared" si="318"/>
        <v>0.31263431828799981</v>
      </c>
      <c r="DE102" s="2">
        <f t="shared" si="318"/>
        <v>0.32026289277734099</v>
      </c>
      <c r="DF102" s="2">
        <f t="shared" si="318"/>
        <v>0.3281115542944123</v>
      </c>
      <c r="DG102" s="2">
        <f t="shared" si="318"/>
        <v>0.33618123110865072</v>
      </c>
      <c r="DH102" s="2">
        <f t="shared" si="318"/>
        <v>0.34465192111040593</v>
      </c>
      <c r="DI102" s="2">
        <f t="shared" si="318"/>
        <v>0.35302685190343291</v>
      </c>
      <c r="DJ102" s="2">
        <f t="shared" si="318"/>
        <v>0.36134451364598796</v>
      </c>
      <c r="DK102" s="2">
        <f t="shared" si="318"/>
        <v>0.36965652025756579</v>
      </c>
      <c r="DL102" s="2">
        <f t="shared" si="318"/>
        <v>0.37815446437349814</v>
      </c>
      <c r="DM102" s="2">
        <f t="shared" si="318"/>
        <v>0.38686185637909776</v>
      </c>
      <c r="DN102" s="2">
        <f t="shared" si="318"/>
        <v>0.39562953747385388</v>
      </c>
      <c r="DO102" s="2">
        <f t="shared" si="318"/>
        <v>0.40463640602403877</v>
      </c>
      <c r="DP102" s="2">
        <f t="shared" si="318"/>
        <v>0.41387940802621714</v>
      </c>
      <c r="DQ102" s="2">
        <f t="shared" si="318"/>
        <v>0.42344914241928477</v>
      </c>
      <c r="DR102" s="2">
        <f t="shared" si="318"/>
        <v>0.43330277901258385</v>
      </c>
      <c r="DS102" s="2">
        <f t="shared" si="318"/>
        <v>0.44372494697250481</v>
      </c>
      <c r="DT102" s="2">
        <f t="shared" si="318"/>
        <v>0.45425821630518365</v>
      </c>
      <c r="DU102" s="2">
        <f t="shared" si="318"/>
        <v>0.4651256231727941</v>
      </c>
      <c r="DV102" s="2">
        <f t="shared" si="318"/>
        <v>0.47633993256036194</v>
      </c>
      <c r="DW102" s="2">
        <f t="shared" si="318"/>
        <v>0.48750879940855979</v>
      </c>
      <c r="DX102" s="2">
        <f t="shared" si="318"/>
        <v>0.49878790231912845</v>
      </c>
      <c r="DY102" s="2">
        <f t="shared" si="318"/>
        <v>0.51047218376837589</v>
      </c>
      <c r="DZ102" s="2">
        <f t="shared" si="318"/>
        <v>0.52239648891382984</v>
      </c>
      <c r="EA102" s="2">
        <f t="shared" ref="EA102:GL102" si="319">EA99*GhgT-EaT</f>
        <v>0.53451389899208124</v>
      </c>
      <c r="EB102" s="2">
        <f t="shared" si="319"/>
        <v>0.54683715477603323</v>
      </c>
      <c r="EC102" s="2">
        <f t="shared" si="319"/>
        <v>0.55917761099501595</v>
      </c>
      <c r="ED102" s="2">
        <f t="shared" si="319"/>
        <v>0.57137088108017864</v>
      </c>
      <c r="EE102" s="2">
        <f t="shared" si="319"/>
        <v>0.58357972309977935</v>
      </c>
      <c r="EF102" s="2">
        <f t="shared" si="319"/>
        <v>0.5960416977407812</v>
      </c>
      <c r="EG102" s="2">
        <f t="shared" si="319"/>
        <v>0.60909986333091282</v>
      </c>
      <c r="EH102" s="2">
        <f t="shared" si="319"/>
        <v>0.62227283670662692</v>
      </c>
      <c r="EI102" s="2">
        <f t="shared" si="319"/>
        <v>0.635661241190427</v>
      </c>
      <c r="EJ102" s="2">
        <f t="shared" si="319"/>
        <v>0.64922145772078421</v>
      </c>
      <c r="EK102" s="2">
        <f t="shared" si="319"/>
        <v>0.66305277746394164</v>
      </c>
      <c r="EL102" s="2">
        <f t="shared" si="319"/>
        <v>0.67704285989856772</v>
      </c>
      <c r="EM102" s="2">
        <f t="shared" si="319"/>
        <v>0.69116965708168254</v>
      </c>
      <c r="EN102" s="2">
        <f t="shared" si="319"/>
        <v>0.70537753994816188</v>
      </c>
      <c r="EO102" s="2">
        <f t="shared" si="319"/>
        <v>0.71943931489220603</v>
      </c>
      <c r="EP102" s="2">
        <f t="shared" si="319"/>
        <v>0.73355344533201827</v>
      </c>
      <c r="EQ102" s="2">
        <f t="shared" si="319"/>
        <v>0.74803159453038592</v>
      </c>
      <c r="ER102" s="2">
        <f t="shared" si="319"/>
        <v>0.76270022249347769</v>
      </c>
      <c r="ES102" s="2">
        <f t="shared" si="319"/>
        <v>0.77780780008653572</v>
      </c>
      <c r="ET102" s="2">
        <f t="shared" si="319"/>
        <v>0.79350993500705991</v>
      </c>
      <c r="EU102" s="2">
        <f t="shared" si="319"/>
        <v>0.80865772276045667</v>
      </c>
      <c r="EV102" s="2">
        <f t="shared" si="319"/>
        <v>0.82394514212650727</v>
      </c>
      <c r="EW102" s="2">
        <f t="shared" si="319"/>
        <v>0.83929681052521055</v>
      </c>
      <c r="EX102" s="2">
        <f t="shared" si="319"/>
        <v>0.85458979201455099</v>
      </c>
      <c r="EY102" s="2">
        <f t="shared" si="319"/>
        <v>0.870234117009129</v>
      </c>
      <c r="EZ102" s="2">
        <f t="shared" si="319"/>
        <v>0.88665430787681621</v>
      </c>
      <c r="FA102" s="2">
        <f t="shared" si="319"/>
        <v>0.9033485510164373</v>
      </c>
      <c r="FB102" s="2">
        <f t="shared" si="319"/>
        <v>0.92027370799404318</v>
      </c>
      <c r="FC102" s="2">
        <f t="shared" si="319"/>
        <v>0.93777155750973518</v>
      </c>
      <c r="FD102" s="2">
        <f t="shared" si="319"/>
        <v>0.95538714459081697</v>
      </c>
      <c r="FE102" s="2">
        <f t="shared" si="319"/>
        <v>0.97330309487721867</v>
      </c>
      <c r="FF102" s="2">
        <f t="shared" si="319"/>
        <v>0.99118622523596989</v>
      </c>
      <c r="FG102" s="2">
        <f t="shared" si="319"/>
        <v>1.0097966369630988</v>
      </c>
      <c r="FH102" s="2">
        <f t="shared" si="319"/>
        <v>1.028978560105994</v>
      </c>
      <c r="FI102" s="2">
        <f t="shared" si="319"/>
        <v>1.0484481652890667</v>
      </c>
      <c r="FJ102" s="2">
        <f t="shared" si="319"/>
        <v>1.0678254502885483</v>
      </c>
      <c r="FK102" s="2">
        <f t="shared" si="319"/>
        <v>1.0874676415530051</v>
      </c>
      <c r="FL102" s="2">
        <f t="shared" si="319"/>
        <v>1.1072587567641483</v>
      </c>
      <c r="FM102" s="2">
        <f t="shared" si="319"/>
        <v>1.1266700176601041</v>
      </c>
      <c r="FN102" s="2">
        <f t="shared" si="319"/>
        <v>1.1463445077832324</v>
      </c>
      <c r="FO102" s="2">
        <f t="shared" si="319"/>
        <v>1.166233848789566</v>
      </c>
      <c r="FP102" s="2">
        <f t="shared" si="319"/>
        <v>1.1863623142922786</v>
      </c>
      <c r="FQ102" s="2">
        <f t="shared" si="319"/>
        <v>1.2057388812121657</v>
      </c>
      <c r="FR102" s="2">
        <f t="shared" si="319"/>
        <v>1.2258641407361286</v>
      </c>
      <c r="FS102" s="2">
        <f t="shared" si="319"/>
        <v>1.2461417606337246</v>
      </c>
      <c r="FT102" s="2">
        <f t="shared" si="319"/>
        <v>1.2664514012329935</v>
      </c>
      <c r="FU102" s="2">
        <f t="shared" si="319"/>
        <v>1.286967918040546</v>
      </c>
      <c r="FV102" s="2">
        <f t="shared" si="319"/>
        <v>1.3076913110563824</v>
      </c>
      <c r="FW102" s="2">
        <f t="shared" si="319"/>
        <v>1.3286215802805028</v>
      </c>
      <c r="FX102" s="2">
        <f t="shared" si="319"/>
        <v>1.3497587257129069</v>
      </c>
      <c r="FY102" s="2">
        <f t="shared" si="319"/>
        <v>1.3711027473535948</v>
      </c>
      <c r="FZ102" s="2">
        <f t="shared" si="319"/>
        <v>1.3926536452025666</v>
      </c>
      <c r="GA102" s="2">
        <f t="shared" si="319"/>
        <v>1.4144114192598223</v>
      </c>
      <c r="GB102" s="2">
        <f t="shared" si="319"/>
        <v>1.4363760695253616</v>
      </c>
      <c r="GC102" s="2">
        <f t="shared" si="319"/>
        <v>1.4585475959991849</v>
      </c>
      <c r="GD102" s="2">
        <f t="shared" si="319"/>
        <v>1.4809259986812919</v>
      </c>
      <c r="GE102" s="2">
        <f t="shared" si="319"/>
        <v>1.5035112775716828</v>
      </c>
      <c r="GF102" s="2">
        <f t="shared" si="319"/>
        <v>1.5263034326703575</v>
      </c>
      <c r="GG102" s="2">
        <f t="shared" si="319"/>
        <v>1.5493024639773161</v>
      </c>
      <c r="GH102" s="2">
        <f t="shared" si="319"/>
        <v>1.5725083714925585</v>
      </c>
      <c r="GI102" s="2">
        <f t="shared" si="319"/>
        <v>1.5959211552160848</v>
      </c>
      <c r="GJ102" s="2">
        <f t="shared" si="319"/>
        <v>1.6195408151478949</v>
      </c>
      <c r="GK102" s="2">
        <f t="shared" si="319"/>
        <v>1.6433673512879887</v>
      </c>
      <c r="GL102" s="2">
        <f t="shared" si="319"/>
        <v>1.6674007636363664</v>
      </c>
      <c r="GM102" s="2">
        <f t="shared" ref="GM102:IS102" si="320">GM99*GhgT-EaT</f>
        <v>1.6916410521930278</v>
      </c>
      <c r="GN102" s="2">
        <f t="shared" si="320"/>
        <v>1.7160882169579732</v>
      </c>
      <c r="GO102" s="2">
        <f t="shared" si="320"/>
        <v>1.7407422579312026</v>
      </c>
      <c r="GP102" s="2">
        <f t="shared" si="320"/>
        <v>1.7656031751127157</v>
      </c>
      <c r="GQ102" s="2">
        <f t="shared" si="320"/>
        <v>1.7906709685025126</v>
      </c>
      <c r="GR102" s="2">
        <f t="shared" si="320"/>
        <v>1.8159456381005932</v>
      </c>
      <c r="GS102" s="2">
        <f t="shared" si="320"/>
        <v>1.8414271839069576</v>
      </c>
      <c r="GT102" s="2">
        <f t="shared" si="320"/>
        <v>1.8671156059216059</v>
      </c>
      <c r="GU102" s="2">
        <f t="shared" si="320"/>
        <v>1.8930109041445382</v>
      </c>
      <c r="GV102" s="2">
        <f t="shared" si="320"/>
        <v>1.9191130785757544</v>
      </c>
      <c r="GW102" s="2">
        <f t="shared" si="320"/>
        <v>1.9454221292152543</v>
      </c>
      <c r="GX102" s="2">
        <f t="shared" si="320"/>
        <v>1.971938056063038</v>
      </c>
      <c r="GY102" s="2">
        <f t="shared" si="320"/>
        <v>1.9986608591191053</v>
      </c>
      <c r="GZ102" s="2">
        <f t="shared" si="320"/>
        <v>2.0255905383834567</v>
      </c>
      <c r="HA102" s="2">
        <f t="shared" si="320"/>
        <v>2.0527270938560918</v>
      </c>
      <c r="HB102" s="2">
        <f t="shared" si="320"/>
        <v>2.0800705255370104</v>
      </c>
      <c r="HC102" s="2">
        <f t="shared" si="320"/>
        <v>2.1076208334262136</v>
      </c>
      <c r="HD102" s="2">
        <f t="shared" si="320"/>
        <v>2.1353780175237005</v>
      </c>
      <c r="HE102" s="2">
        <f t="shared" si="320"/>
        <v>2.163342077829471</v>
      </c>
      <c r="HF102" s="2">
        <f t="shared" si="320"/>
        <v>2.1915130143435251</v>
      </c>
      <c r="HG102" s="2">
        <f t="shared" si="320"/>
        <v>2.2198908270658633</v>
      </c>
      <c r="HH102" s="2">
        <f t="shared" si="320"/>
        <v>2.2484755159964851</v>
      </c>
      <c r="HI102" s="2">
        <f t="shared" si="320"/>
        <v>2.2772670811353906</v>
      </c>
      <c r="HJ102" s="2">
        <f t="shared" si="320"/>
        <v>2.3062655224825805</v>
      </c>
      <c r="HK102" s="2">
        <f t="shared" si="320"/>
        <v>2.3354708400380542</v>
      </c>
      <c r="HL102" s="2">
        <f t="shared" si="320"/>
        <v>2.3648830338018114</v>
      </c>
      <c r="HM102" s="2">
        <f t="shared" si="320"/>
        <v>2.3945021037738528</v>
      </c>
      <c r="HN102" s="2">
        <f t="shared" si="320"/>
        <v>2.4243280499541773</v>
      </c>
      <c r="HO102" s="2">
        <f t="shared" si="320"/>
        <v>2.4543608723427863</v>
      </c>
      <c r="HP102" s="2">
        <f t="shared" si="320"/>
        <v>2.4846005709396786</v>
      </c>
      <c r="HQ102" s="2">
        <f t="shared" si="320"/>
        <v>2.5150471457448553</v>
      </c>
      <c r="HR102" s="2">
        <f t="shared" si="320"/>
        <v>2.5457005967583157</v>
      </c>
      <c r="HS102" s="2">
        <f t="shared" si="320"/>
        <v>2.5765609239800598</v>
      </c>
      <c r="HT102" s="2">
        <f t="shared" si="320"/>
        <v>2.6076281274100879</v>
      </c>
      <c r="HU102" s="2">
        <f t="shared" si="320"/>
        <v>2.6389022070483996</v>
      </c>
      <c r="HV102" s="2">
        <f t="shared" si="320"/>
        <v>2.670383162894995</v>
      </c>
      <c r="HW102" s="2">
        <f t="shared" si="320"/>
        <v>2.7020709949498745</v>
      </c>
      <c r="HX102" s="2">
        <f t="shared" si="320"/>
        <v>2.7339657032130376</v>
      </c>
      <c r="HY102" s="2">
        <f t="shared" si="320"/>
        <v>2.7660672876844847</v>
      </c>
      <c r="HZ102" s="2">
        <f t="shared" si="320"/>
        <v>2.7983757483642155</v>
      </c>
      <c r="IA102" s="2">
        <f t="shared" si="320"/>
        <v>2.8308910852522304</v>
      </c>
      <c r="IB102" s="2">
        <f t="shared" si="320"/>
        <v>2.863613298348529</v>
      </c>
      <c r="IC102" s="2">
        <f t="shared" si="320"/>
        <v>2.8965423876531116</v>
      </c>
      <c r="ID102" s="2">
        <f t="shared" si="320"/>
        <v>2.9296783531659774</v>
      </c>
      <c r="IE102" s="2">
        <f t="shared" si="320"/>
        <v>2.9630211948871272</v>
      </c>
      <c r="IF102" s="2">
        <f t="shared" si="320"/>
        <v>2.9965709128165612</v>
      </c>
      <c r="IG102" s="2">
        <f t="shared" si="320"/>
        <v>3.0303275069542788</v>
      </c>
      <c r="IH102" s="2">
        <f t="shared" si="320"/>
        <v>3.0642909773002804</v>
      </c>
      <c r="II102" s="2">
        <f t="shared" si="320"/>
        <v>3.0984613238545657</v>
      </c>
      <c r="IJ102" s="2">
        <f t="shared" si="320"/>
        <v>3.1328385466171351</v>
      </c>
      <c r="IK102" s="2">
        <f t="shared" si="320"/>
        <v>3.1674226455879886</v>
      </c>
      <c r="IL102" s="2">
        <f t="shared" si="320"/>
        <v>3.2022136207671257</v>
      </c>
      <c r="IM102" s="2">
        <f t="shared" si="320"/>
        <v>3.2372114721545464</v>
      </c>
      <c r="IN102" s="2">
        <f t="shared" si="320"/>
        <v>3.2724161997502512</v>
      </c>
      <c r="IO102" s="2">
        <f t="shared" si="320"/>
        <v>3.3078278035542397</v>
      </c>
      <c r="IP102" s="2">
        <f t="shared" si="320"/>
        <v>3.3434462835665117</v>
      </c>
      <c r="IQ102" s="2">
        <f t="shared" si="320"/>
        <v>3.3792716397870675</v>
      </c>
      <c r="IR102" s="2">
        <f t="shared" si="320"/>
        <v>3.4153038722159073</v>
      </c>
      <c r="IS102" s="2">
        <f t="shared" si="320"/>
        <v>3.4515429808530311</v>
      </c>
    </row>
    <row r="103" spans="1:254" s="2" customFormat="1" ht="16.7" customHeight="1">
      <c r="B103" s="18" t="s">
        <v>59</v>
      </c>
      <c r="C103" s="2">
        <f t="shared" ref="C103:BN103" si="321">C100*GhgT-EaT</f>
        <v>-5.0966096705854884E-2</v>
      </c>
      <c r="D103" s="2">
        <f t="shared" si="321"/>
        <v>-4.8884890797057615E-2</v>
      </c>
      <c r="E103" s="2">
        <f t="shared" si="321"/>
        <v>-4.6771793538532329E-2</v>
      </c>
      <c r="F103" s="2">
        <f t="shared" si="321"/>
        <v>-4.4620770304081916E-2</v>
      </c>
      <c r="G103" s="2">
        <f t="shared" si="321"/>
        <v>-4.2427282811482371E-2</v>
      </c>
      <c r="H103" s="2">
        <f t="shared" si="321"/>
        <v>-4.0222265229750948E-2</v>
      </c>
      <c r="I103" s="2">
        <f t="shared" si="321"/>
        <v>-3.7996580616874692E-2</v>
      </c>
      <c r="J103" s="2">
        <f t="shared" si="321"/>
        <v>-3.5746697835487548E-2</v>
      </c>
      <c r="K103" s="2">
        <f t="shared" si="321"/>
        <v>-3.3481611927302132E-2</v>
      </c>
      <c r="L103" s="2">
        <f t="shared" si="321"/>
        <v>-3.1179723655301552E-2</v>
      </c>
      <c r="M103" s="2">
        <f t="shared" si="321"/>
        <v>-2.8932439665533889E-2</v>
      </c>
      <c r="N103" s="2">
        <f t="shared" si="321"/>
        <v>-2.6722484136633178E-2</v>
      </c>
      <c r="O103" s="2">
        <f t="shared" si="321"/>
        <v>-2.4518068362661065E-2</v>
      </c>
      <c r="P103" s="2">
        <f t="shared" si="321"/>
        <v>-2.2303045309719206E-2</v>
      </c>
      <c r="Q103" s="2">
        <f t="shared" si="321"/>
        <v>-2.0081512640788245E-2</v>
      </c>
      <c r="R103" s="2">
        <f t="shared" si="321"/>
        <v>-1.7865489128026345E-2</v>
      </c>
      <c r="S103" s="2">
        <f t="shared" si="321"/>
        <v>-1.562895975334249E-2</v>
      </c>
      <c r="T103" s="2">
        <f t="shared" si="321"/>
        <v>-1.3367510119938045E-2</v>
      </c>
      <c r="U103" s="2">
        <f t="shared" si="321"/>
        <v>-1.1109457710917321E-2</v>
      </c>
      <c r="V103" s="2">
        <f t="shared" si="321"/>
        <v>-8.8392104904058896E-3</v>
      </c>
      <c r="W103" s="2">
        <f t="shared" si="321"/>
        <v>-6.4506004961459307E-3</v>
      </c>
      <c r="X103" s="2">
        <f t="shared" si="321"/>
        <v>-3.9892999073736085E-3</v>
      </c>
      <c r="Y103" s="2">
        <f t="shared" si="321"/>
        <v>-1.4631515179986815E-3</v>
      </c>
      <c r="Z103" s="2">
        <f t="shared" si="321"/>
        <v>1.1253064412081459E-3</v>
      </c>
      <c r="AA103" s="2">
        <f t="shared" si="321"/>
        <v>3.7284427179718055E-3</v>
      </c>
      <c r="AB103" s="2">
        <f t="shared" si="321"/>
        <v>6.38088236986014E-3</v>
      </c>
      <c r="AC103" s="2">
        <f t="shared" si="321"/>
        <v>9.0630025001648962E-3</v>
      </c>
      <c r="AD103" s="2">
        <f t="shared" si="321"/>
        <v>1.1790363692284041E-2</v>
      </c>
      <c r="AE103" s="2">
        <f t="shared" si="321"/>
        <v>1.4557858427706981E-2</v>
      </c>
      <c r="AF103" s="2">
        <f t="shared" si="321"/>
        <v>1.737541131569529E-2</v>
      </c>
      <c r="AG103" s="2">
        <f t="shared" si="321"/>
        <v>2.0273820379114661E-2</v>
      </c>
      <c r="AH103" s="2">
        <f t="shared" si="321"/>
        <v>2.3179446683777007E-2</v>
      </c>
      <c r="AI103" s="2">
        <f t="shared" si="321"/>
        <v>2.6150882378212066E-2</v>
      </c>
      <c r="AJ103" s="2">
        <f t="shared" si="321"/>
        <v>2.9195483242151189E-2</v>
      </c>
      <c r="AK103" s="2">
        <f t="shared" si="321"/>
        <v>3.2255552126311322E-2</v>
      </c>
      <c r="AL103" s="2">
        <f t="shared" si="321"/>
        <v>3.5322883797755771E-2</v>
      </c>
      <c r="AM103" s="2">
        <f t="shared" si="321"/>
        <v>3.8428072554507052E-2</v>
      </c>
      <c r="AN103" s="2">
        <f t="shared" si="321"/>
        <v>4.159553799610561E-2</v>
      </c>
      <c r="AO103" s="2">
        <f t="shared" si="321"/>
        <v>4.483613212407183E-2</v>
      </c>
      <c r="AP103" s="2">
        <f t="shared" si="321"/>
        <v>4.8079851791849391E-2</v>
      </c>
      <c r="AQ103" s="2">
        <f t="shared" si="321"/>
        <v>5.151926463972855E-2</v>
      </c>
      <c r="AR103" s="2">
        <f t="shared" si="321"/>
        <v>5.5050503713840369E-2</v>
      </c>
      <c r="AS103" s="2">
        <f t="shared" si="321"/>
        <v>5.861517456142367E-2</v>
      </c>
      <c r="AT103" s="2">
        <f t="shared" si="321"/>
        <v>6.2214095569068116E-2</v>
      </c>
      <c r="AU103" s="2">
        <f t="shared" si="321"/>
        <v>6.5864640571599992E-2</v>
      </c>
      <c r="AV103" s="2">
        <f t="shared" si="321"/>
        <v>6.9587925124730193E-2</v>
      </c>
      <c r="AW103" s="2">
        <f t="shared" si="321"/>
        <v>7.3364737914970501E-2</v>
      </c>
      <c r="AX103" s="2">
        <f t="shared" si="321"/>
        <v>7.7195324914095892E-2</v>
      </c>
      <c r="AY103" s="2">
        <f t="shared" si="321"/>
        <v>8.1095503867241653E-2</v>
      </c>
      <c r="AZ103" s="2">
        <f t="shared" si="321"/>
        <v>8.5116699901474552E-2</v>
      </c>
      <c r="BA103" s="2">
        <f t="shared" si="321"/>
        <v>8.9237698950827588E-2</v>
      </c>
      <c r="BB103" s="2">
        <f t="shared" si="321"/>
        <v>9.342103428604806E-2</v>
      </c>
      <c r="BC103" s="2">
        <f t="shared" si="321"/>
        <v>9.7671854177367651E-2</v>
      </c>
      <c r="BD103" s="2">
        <f t="shared" si="321"/>
        <v>0.1020358120270726</v>
      </c>
      <c r="BE103" s="2">
        <f t="shared" si="321"/>
        <v>0.10646372509458649</v>
      </c>
      <c r="BF103" s="2">
        <f t="shared" si="321"/>
        <v>0.11098448161862709</v>
      </c>
      <c r="BG103" s="2">
        <f t="shared" si="321"/>
        <v>0.11558754722861825</v>
      </c>
      <c r="BH103" s="2">
        <f t="shared" si="321"/>
        <v>0.12040829406833878</v>
      </c>
      <c r="BI103" s="2">
        <f t="shared" si="321"/>
        <v>0.12519558197481245</v>
      </c>
      <c r="BJ103" s="2">
        <f t="shared" si="321"/>
        <v>0.13007357310313955</v>
      </c>
      <c r="BK103" s="2">
        <f t="shared" si="321"/>
        <v>0.13498649777990163</v>
      </c>
      <c r="BL103" s="2">
        <f t="shared" si="321"/>
        <v>0.13991776607537837</v>
      </c>
      <c r="BM103" s="2">
        <f t="shared" si="321"/>
        <v>0.14491074538380477</v>
      </c>
      <c r="BN103" s="2">
        <f t="shared" si="321"/>
        <v>0.1500525329471474</v>
      </c>
      <c r="BO103" s="2">
        <f t="shared" ref="BO103:DZ103" si="322">BO100*GhgT-EaT</f>
        <v>0.15502677818433988</v>
      </c>
      <c r="BP103" s="2">
        <f t="shared" si="322"/>
        <v>0.15996505361504382</v>
      </c>
      <c r="BQ103" s="2">
        <f t="shared" si="322"/>
        <v>0.16502624155696208</v>
      </c>
      <c r="BR103" s="2">
        <f t="shared" si="322"/>
        <v>0.17017445899816447</v>
      </c>
      <c r="BS103" s="2">
        <f t="shared" si="322"/>
        <v>0.1753126700613836</v>
      </c>
      <c r="BT103" s="2">
        <f t="shared" si="322"/>
        <v>0.18019471305584045</v>
      </c>
      <c r="BU103" s="2">
        <f t="shared" si="322"/>
        <v>0.18544296823127304</v>
      </c>
      <c r="BV103" s="2">
        <f t="shared" si="322"/>
        <v>0.19052433541361288</v>
      </c>
      <c r="BW103" s="2">
        <f t="shared" si="322"/>
        <v>0.19573495546050357</v>
      </c>
      <c r="BX103" s="2">
        <f t="shared" si="322"/>
        <v>0.20119449725548072</v>
      </c>
      <c r="BY103" s="2">
        <f t="shared" si="322"/>
        <v>0.20668496939463027</v>
      </c>
      <c r="BZ103" s="2">
        <f t="shared" si="322"/>
        <v>0.21224143516724975</v>
      </c>
      <c r="CA103" s="2">
        <f t="shared" si="322"/>
        <v>0.21776463094335141</v>
      </c>
      <c r="CB103" s="2">
        <f t="shared" si="322"/>
        <v>0.22349106084422588</v>
      </c>
      <c r="CC103" s="2">
        <f t="shared" si="322"/>
        <v>0.22922360797444302</v>
      </c>
      <c r="CD103" s="2">
        <f t="shared" si="322"/>
        <v>0.23513430131902857</v>
      </c>
      <c r="CE103" s="2">
        <f t="shared" si="322"/>
        <v>0.24092328554604847</v>
      </c>
      <c r="CF103" s="2">
        <f t="shared" si="322"/>
        <v>0.24653872226189821</v>
      </c>
      <c r="CG103" s="2">
        <f t="shared" si="322"/>
        <v>0.25201339749721752</v>
      </c>
      <c r="CH103" s="2">
        <f t="shared" si="322"/>
        <v>0.25760190837543773</v>
      </c>
      <c r="CI103" s="2">
        <f t="shared" si="322"/>
        <v>0.26338861123438223</v>
      </c>
      <c r="CJ103" s="2">
        <f t="shared" si="322"/>
        <v>0.26928965023141699</v>
      </c>
      <c r="CK103" s="2">
        <f t="shared" si="322"/>
        <v>0.27542119314714986</v>
      </c>
      <c r="CL103" s="2">
        <f t="shared" si="322"/>
        <v>0.28171754184993963</v>
      </c>
      <c r="CM103" s="2">
        <f t="shared" si="322"/>
        <v>0.28790369762366119</v>
      </c>
      <c r="CN103" s="2">
        <f t="shared" si="322"/>
        <v>0.29423927861474025</v>
      </c>
      <c r="CO103" s="2">
        <f t="shared" si="322"/>
        <v>0.30087195666987504</v>
      </c>
      <c r="CP103" s="2">
        <f t="shared" si="322"/>
        <v>0.30767438307027234</v>
      </c>
      <c r="CQ103" s="2">
        <f t="shared" si="322"/>
        <v>0.31452444249790429</v>
      </c>
      <c r="CR103" s="2">
        <f t="shared" si="322"/>
        <v>0.32146540250553007</v>
      </c>
      <c r="CS103" s="2">
        <f t="shared" si="322"/>
        <v>0.32849710640473501</v>
      </c>
      <c r="CT103" s="2">
        <f t="shared" si="322"/>
        <v>0.33511604985165949</v>
      </c>
      <c r="CU103" s="2">
        <f t="shared" si="322"/>
        <v>0.34199823602820917</v>
      </c>
      <c r="CV103" s="2">
        <f t="shared" si="322"/>
        <v>0.34918825978068707</v>
      </c>
      <c r="CW103" s="2">
        <f t="shared" si="322"/>
        <v>0.35653250999204206</v>
      </c>
      <c r="CX103" s="2">
        <f t="shared" si="322"/>
        <v>0.36377997120467748</v>
      </c>
      <c r="CY103" s="2">
        <f t="shared" si="322"/>
        <v>0.37174730100466419</v>
      </c>
      <c r="CZ103" s="2">
        <f t="shared" si="322"/>
        <v>0.38003510641105021</v>
      </c>
      <c r="DA103" s="2">
        <f t="shared" si="322"/>
        <v>0.38848205423906501</v>
      </c>
      <c r="DB103" s="2">
        <f t="shared" si="322"/>
        <v>0.39712622305327749</v>
      </c>
      <c r="DC103" s="2">
        <f t="shared" si="322"/>
        <v>0.40597572767944445</v>
      </c>
      <c r="DD103" s="2">
        <f t="shared" si="322"/>
        <v>0.41534480305293719</v>
      </c>
      <c r="DE103" s="2">
        <f t="shared" si="322"/>
        <v>0.42511632349859446</v>
      </c>
      <c r="DF103" s="2">
        <f t="shared" si="322"/>
        <v>0.43516975570827715</v>
      </c>
      <c r="DG103" s="2">
        <f t="shared" si="322"/>
        <v>0.4455062887119664</v>
      </c>
      <c r="DH103" s="2">
        <f t="shared" si="322"/>
        <v>0.45635648368045317</v>
      </c>
      <c r="DI103" s="2">
        <f t="shared" si="322"/>
        <v>0.46708401968201824</v>
      </c>
      <c r="DJ103" s="2">
        <f t="shared" si="322"/>
        <v>0.47773819916089705</v>
      </c>
      <c r="DK103" s="2">
        <f t="shared" si="322"/>
        <v>0.48838513492366059</v>
      </c>
      <c r="DL103" s="2">
        <f t="shared" si="322"/>
        <v>0.49927023997060066</v>
      </c>
      <c r="DM103" s="2">
        <f t="shared" si="322"/>
        <v>0.51042362899891136</v>
      </c>
      <c r="DN103" s="2">
        <f t="shared" si="322"/>
        <v>0.52165424294888563</v>
      </c>
      <c r="DO103" s="2">
        <f t="shared" si="322"/>
        <v>0.53319123459948159</v>
      </c>
      <c r="DP103" s="2">
        <f t="shared" si="322"/>
        <v>0.54503069204591958</v>
      </c>
      <c r="DQ103" s="2">
        <f t="shared" si="322"/>
        <v>0.55728866441179548</v>
      </c>
      <c r="DR103" s="2">
        <f t="shared" si="322"/>
        <v>0.56991029006020866</v>
      </c>
      <c r="DS103" s="2">
        <f t="shared" si="322"/>
        <v>0.58326015345221405</v>
      </c>
      <c r="DT103" s="2">
        <f t="shared" si="322"/>
        <v>0.5967523277486958</v>
      </c>
      <c r="DU103" s="2">
        <f t="shared" si="322"/>
        <v>0.61067250229067671</v>
      </c>
      <c r="DV103" s="2">
        <f t="shared" si="322"/>
        <v>0.62503702788030757</v>
      </c>
      <c r="DW103" s="2">
        <f t="shared" si="322"/>
        <v>0.63934334564838824</v>
      </c>
      <c r="DX103" s="2">
        <f t="shared" si="322"/>
        <v>0.65379086593586622</v>
      </c>
      <c r="DY103" s="2">
        <f t="shared" si="322"/>
        <v>0.66875738362978954</v>
      </c>
      <c r="DZ103" s="2">
        <f t="shared" si="322"/>
        <v>0.68403135017384864</v>
      </c>
      <c r="EA103" s="2">
        <f t="shared" ref="EA103:GL103" si="323">EA100*GhgT-EaT</f>
        <v>0.69955266683576045</v>
      </c>
      <c r="EB103" s="2">
        <f t="shared" si="323"/>
        <v>0.71533765340411626</v>
      </c>
      <c r="EC103" s="2">
        <f t="shared" si="323"/>
        <v>0.73114467218868884</v>
      </c>
      <c r="ED103" s="2">
        <f t="shared" si="323"/>
        <v>0.74676315872284593</v>
      </c>
      <c r="EE103" s="2">
        <f t="shared" si="323"/>
        <v>0.76240159150986475</v>
      </c>
      <c r="EF103" s="2">
        <f t="shared" si="323"/>
        <v>0.77836426450571139</v>
      </c>
      <c r="EG103" s="2">
        <f t="shared" si="323"/>
        <v>0.79509060469220816</v>
      </c>
      <c r="EH103" s="2">
        <f t="shared" si="323"/>
        <v>0.81196400336593666</v>
      </c>
      <c r="EI103" s="2">
        <f t="shared" si="323"/>
        <v>0.82911334998776931</v>
      </c>
      <c r="EJ103" s="2">
        <f t="shared" si="323"/>
        <v>0.84648277244789782</v>
      </c>
      <c r="EK103" s="2">
        <f t="shared" si="323"/>
        <v>0.86419945383437757</v>
      </c>
      <c r="EL103" s="2">
        <f t="shared" si="323"/>
        <v>0.88211949600443007</v>
      </c>
      <c r="EM103" s="2">
        <f t="shared" si="323"/>
        <v>0.90021465751846308</v>
      </c>
      <c r="EN103" s="2">
        <f t="shared" si="323"/>
        <v>0.91841368252808797</v>
      </c>
      <c r="EO103" s="2">
        <f t="shared" si="323"/>
        <v>0.93642555637947977</v>
      </c>
      <c r="EP103" s="2">
        <f t="shared" si="323"/>
        <v>0.95450449293020745</v>
      </c>
      <c r="EQ103" s="2">
        <f t="shared" si="323"/>
        <v>0.97304970489671538</v>
      </c>
      <c r="ER103" s="2">
        <f t="shared" si="323"/>
        <v>0.99183890309506306</v>
      </c>
      <c r="ES103" s="2">
        <f t="shared" si="323"/>
        <v>1.011190356442105</v>
      </c>
      <c r="ET103" s="2">
        <f t="shared" si="323"/>
        <v>1.0313033844568087</v>
      </c>
      <c r="EU103" s="2">
        <f t="shared" si="323"/>
        <v>1.0507063434166519</v>
      </c>
      <c r="EV103" s="2">
        <f t="shared" si="323"/>
        <v>1.0702881579621373</v>
      </c>
      <c r="EW103" s="2">
        <f t="shared" si="323"/>
        <v>1.0899522697621173</v>
      </c>
      <c r="EX103" s="2">
        <f t="shared" si="323"/>
        <v>1.1095412088892038</v>
      </c>
      <c r="EY103" s="2">
        <f t="shared" si="323"/>
        <v>1.1295801875681979</v>
      </c>
      <c r="EZ103" s="2">
        <f t="shared" si="323"/>
        <v>1.150612980917648</v>
      </c>
      <c r="FA103" s="2">
        <f t="shared" si="323"/>
        <v>1.1719968106739815</v>
      </c>
      <c r="FB103" s="2">
        <f t="shared" si="323"/>
        <v>1.1936764203682586</v>
      </c>
      <c r="FC103" s="2">
        <f t="shared" si="323"/>
        <v>1.2160895978939572</v>
      </c>
      <c r="FD103" s="2">
        <f t="shared" si="323"/>
        <v>1.2386535866923298</v>
      </c>
      <c r="FE103" s="2">
        <f t="shared" si="323"/>
        <v>1.2616023138459496</v>
      </c>
      <c r="FF103" s="2">
        <f t="shared" si="323"/>
        <v>1.2845090016127203</v>
      </c>
      <c r="FG103" s="2">
        <f t="shared" si="323"/>
        <v>1.3083472716522708</v>
      </c>
      <c r="FH103" s="2">
        <f t="shared" si="323"/>
        <v>1.3329175966113727</v>
      </c>
      <c r="FI103" s="2">
        <f t="shared" si="323"/>
        <v>1.3578564164893314</v>
      </c>
      <c r="FJ103" s="2">
        <f t="shared" si="323"/>
        <v>1.3826769824834526</v>
      </c>
      <c r="FK103" s="2">
        <f t="shared" si="323"/>
        <v>1.4078368696689714</v>
      </c>
      <c r="FL103" s="2">
        <f t="shared" si="323"/>
        <v>1.43318751508749</v>
      </c>
      <c r="FM103" s="2">
        <f t="shared" si="323"/>
        <v>1.4580516011609552</v>
      </c>
      <c r="FN103" s="2">
        <f t="shared" si="323"/>
        <v>1.4832528602906454</v>
      </c>
      <c r="FO103" s="2">
        <f t="shared" si="323"/>
        <v>1.5087293241523521</v>
      </c>
      <c r="FP103" s="2">
        <f t="shared" si="323"/>
        <v>1.5345120850697787</v>
      </c>
      <c r="FQ103" s="2">
        <f t="shared" si="323"/>
        <v>1.5593317312682751</v>
      </c>
      <c r="FR103" s="2">
        <f t="shared" si="323"/>
        <v>1.5851103856141602</v>
      </c>
      <c r="FS103" s="2">
        <f t="shared" si="323"/>
        <v>1.6110841999480801</v>
      </c>
      <c r="FT103" s="2">
        <f t="shared" si="323"/>
        <v>1.6370990299319772</v>
      </c>
      <c r="FU103" s="2">
        <f t="shared" si="323"/>
        <v>1.6633788498038007</v>
      </c>
      <c r="FV103" s="2">
        <f t="shared" si="323"/>
        <v>1.6899236595635496</v>
      </c>
      <c r="FW103" s="2">
        <f t="shared" si="323"/>
        <v>1.7167334592112251</v>
      </c>
      <c r="FX103" s="2">
        <f t="shared" si="323"/>
        <v>1.7438082487468261</v>
      </c>
      <c r="FY103" s="2">
        <f t="shared" si="323"/>
        <v>1.7711480281703533</v>
      </c>
      <c r="FZ103" s="2">
        <f t="shared" si="323"/>
        <v>1.7987527974818063</v>
      </c>
      <c r="GA103" s="2">
        <f t="shared" si="323"/>
        <v>1.8266225566811853</v>
      </c>
      <c r="GB103" s="2">
        <f t="shared" si="323"/>
        <v>1.8547573057684905</v>
      </c>
      <c r="GC103" s="2">
        <f t="shared" si="323"/>
        <v>1.8831570447437216</v>
      </c>
      <c r="GD103" s="2">
        <f t="shared" si="323"/>
        <v>1.9118217736068783</v>
      </c>
      <c r="GE103" s="2">
        <f t="shared" si="323"/>
        <v>1.9407514923579616</v>
      </c>
      <c r="GF103" s="2">
        <f t="shared" si="323"/>
        <v>1.9699462009969704</v>
      </c>
      <c r="GG103" s="2">
        <f t="shared" si="323"/>
        <v>1.9994058995239055</v>
      </c>
      <c r="GH103" s="2">
        <f t="shared" si="323"/>
        <v>2.0291305879387664</v>
      </c>
      <c r="GI103" s="2">
        <f t="shared" si="323"/>
        <v>2.0591202662415529</v>
      </c>
      <c r="GJ103" s="2">
        <f t="shared" si="323"/>
        <v>2.0893749344322661</v>
      </c>
      <c r="GK103" s="2">
        <f t="shared" si="323"/>
        <v>2.1198945925109047</v>
      </c>
      <c r="GL103" s="2">
        <f t="shared" si="323"/>
        <v>2.1506792404774693</v>
      </c>
      <c r="GM103" s="2">
        <f t="shared" ref="GM103:IS103" si="324">GM100*GhgT-EaT</f>
        <v>2.1817288783319602</v>
      </c>
      <c r="GN103" s="2">
        <f t="shared" si="324"/>
        <v>2.2130435060743774</v>
      </c>
      <c r="GO103" s="2">
        <f t="shared" si="324"/>
        <v>2.2446231237047201</v>
      </c>
      <c r="GP103" s="2">
        <f t="shared" si="324"/>
        <v>2.2764677312229886</v>
      </c>
      <c r="GQ103" s="2">
        <f t="shared" si="324"/>
        <v>2.308577328629184</v>
      </c>
      <c r="GR103" s="2">
        <f t="shared" si="324"/>
        <v>2.3409519159233043</v>
      </c>
      <c r="GS103" s="2">
        <f t="shared" si="324"/>
        <v>2.373591493105351</v>
      </c>
      <c r="GT103" s="2">
        <f t="shared" si="324"/>
        <v>2.4064960601753236</v>
      </c>
      <c r="GU103" s="2">
        <f t="shared" si="324"/>
        <v>2.4396656171332221</v>
      </c>
      <c r="GV103" s="2">
        <f t="shared" si="324"/>
        <v>2.4731001639790469</v>
      </c>
      <c r="GW103" s="2">
        <f t="shared" si="324"/>
        <v>2.5067997007127976</v>
      </c>
      <c r="GX103" s="2">
        <f t="shared" si="324"/>
        <v>2.5407642273344742</v>
      </c>
      <c r="GY103" s="2">
        <f t="shared" si="324"/>
        <v>2.5749937438440766</v>
      </c>
      <c r="GZ103" s="2">
        <f t="shared" si="324"/>
        <v>2.609488250241605</v>
      </c>
      <c r="HA103" s="2">
        <f t="shared" si="324"/>
        <v>2.6442477465270597</v>
      </c>
      <c r="HB103" s="2">
        <f t="shared" si="324"/>
        <v>2.6792722327004399</v>
      </c>
      <c r="HC103" s="2">
        <f t="shared" si="324"/>
        <v>2.7145617087617464</v>
      </c>
      <c r="HD103" s="2">
        <f t="shared" si="324"/>
        <v>2.7501161747109792</v>
      </c>
      <c r="HE103" s="2">
        <f t="shared" si="324"/>
        <v>2.7859356305481375</v>
      </c>
      <c r="HF103" s="2">
        <f t="shared" si="324"/>
        <v>2.8220200762732222</v>
      </c>
      <c r="HG103" s="2">
        <f t="shared" si="324"/>
        <v>2.8583695118862322</v>
      </c>
      <c r="HH103" s="2">
        <f t="shared" si="324"/>
        <v>2.8949839373871682</v>
      </c>
      <c r="HI103" s="2">
        <f t="shared" si="324"/>
        <v>2.9318633527760309</v>
      </c>
      <c r="HJ103" s="2">
        <f t="shared" si="324"/>
        <v>2.9690077580528191</v>
      </c>
      <c r="HK103" s="2">
        <f t="shared" si="324"/>
        <v>3.0064171532175337</v>
      </c>
      <c r="HL103" s="2">
        <f t="shared" si="324"/>
        <v>3.0440915382701736</v>
      </c>
      <c r="HM103" s="2">
        <f t="shared" si="324"/>
        <v>3.0820309132107404</v>
      </c>
      <c r="HN103" s="2">
        <f t="shared" si="324"/>
        <v>3.1202352780392322</v>
      </c>
      <c r="HO103" s="2">
        <f t="shared" si="324"/>
        <v>3.1587046327556507</v>
      </c>
      <c r="HP103" s="2">
        <f t="shared" si="324"/>
        <v>3.1974389773599943</v>
      </c>
      <c r="HQ103" s="2">
        <f t="shared" si="324"/>
        <v>3.2364383118522646</v>
      </c>
      <c r="HR103" s="2">
        <f t="shared" si="324"/>
        <v>3.2757026362324613</v>
      </c>
      <c r="HS103" s="2">
        <f t="shared" si="324"/>
        <v>3.3152319505005829</v>
      </c>
      <c r="HT103" s="2">
        <f t="shared" si="324"/>
        <v>3.3550262546566314</v>
      </c>
      <c r="HU103" s="2">
        <f t="shared" si="324"/>
        <v>3.3950855487006057</v>
      </c>
      <c r="HV103" s="2">
        <f t="shared" si="324"/>
        <v>3.4354098326325051</v>
      </c>
      <c r="HW103" s="2">
        <f t="shared" si="324"/>
        <v>3.4759991064523317</v>
      </c>
      <c r="HX103" s="2">
        <f t="shared" si="324"/>
        <v>3.5168533701600833</v>
      </c>
      <c r="HY103" s="2">
        <f t="shared" si="324"/>
        <v>3.5579726237557612</v>
      </c>
      <c r="HZ103" s="2">
        <f t="shared" si="324"/>
        <v>3.5993568672393654</v>
      </c>
      <c r="IA103" s="2">
        <f t="shared" si="324"/>
        <v>3.641006100610896</v>
      </c>
      <c r="IB103" s="2">
        <f t="shared" si="324"/>
        <v>3.6829203238703516</v>
      </c>
      <c r="IC103" s="2">
        <f t="shared" si="324"/>
        <v>3.7250995370177331</v>
      </c>
      <c r="ID103" s="2">
        <f t="shared" si="324"/>
        <v>3.7675437400530409</v>
      </c>
      <c r="IE103" s="2">
        <f t="shared" si="324"/>
        <v>3.8102529329762747</v>
      </c>
      <c r="IF103" s="2">
        <f t="shared" si="324"/>
        <v>3.8532271157874343</v>
      </c>
      <c r="IG103" s="2">
        <f t="shared" si="324"/>
        <v>3.8964662884865207</v>
      </c>
      <c r="IH103" s="2">
        <f t="shared" si="324"/>
        <v>3.9399704510735325</v>
      </c>
      <c r="II103" s="2">
        <f t="shared" si="324"/>
        <v>3.9837396035484698</v>
      </c>
      <c r="IJ103" s="2">
        <f t="shared" si="324"/>
        <v>4.0277737459113343</v>
      </c>
      <c r="IK103" s="2">
        <f t="shared" si="324"/>
        <v>4.0720728781621238</v>
      </c>
      <c r="IL103" s="2">
        <f t="shared" si="324"/>
        <v>4.1166370003008401</v>
      </c>
      <c r="IM103" s="2">
        <f t="shared" si="324"/>
        <v>4.1614661123274814</v>
      </c>
      <c r="IN103" s="2">
        <f t="shared" si="324"/>
        <v>4.2065602142420495</v>
      </c>
      <c r="IO103" s="2">
        <f t="shared" si="324"/>
        <v>4.2519193060445435</v>
      </c>
      <c r="IP103" s="2">
        <f t="shared" si="324"/>
        <v>4.2975433877349634</v>
      </c>
      <c r="IQ103" s="2">
        <f t="shared" si="324"/>
        <v>4.3434324593133082</v>
      </c>
      <c r="IR103" s="2">
        <f t="shared" si="324"/>
        <v>4.3895865207795808</v>
      </c>
      <c r="IS103" s="2">
        <f t="shared" si="324"/>
        <v>4.4360055721337774</v>
      </c>
    </row>
    <row r="104" spans="1:254" s="2" customFormat="1" ht="16.7" customHeight="1">
      <c r="B104" s="18" t="s">
        <v>58</v>
      </c>
      <c r="C104" s="2">
        <f t="shared" ref="C104:BN104" si="325">C101*GhgT-EaT</f>
        <v>-5.1760379101599571E-2</v>
      </c>
      <c r="D104" s="2">
        <f t="shared" si="325"/>
        <v>-5.0491928263329058E-2</v>
      </c>
      <c r="E104" s="2">
        <f t="shared" si="325"/>
        <v>-4.9204040324133017E-2</v>
      </c>
      <c r="F104" s="2">
        <f t="shared" si="325"/>
        <v>-4.7893037307398953E-2</v>
      </c>
      <c r="G104" s="2">
        <f t="shared" si="325"/>
        <v>-4.6556153226413564E-2</v>
      </c>
      <c r="H104" s="2">
        <f t="shared" si="325"/>
        <v>-4.5212241800770527E-2</v>
      </c>
      <c r="I104" s="2">
        <f t="shared" si="325"/>
        <v>-4.385573425819863E-2</v>
      </c>
      <c r="J104" s="2">
        <f t="shared" si="325"/>
        <v>-4.2484478445403935E-2</v>
      </c>
      <c r="K104" s="2">
        <f t="shared" si="325"/>
        <v>-4.1103956649435683E-2</v>
      </c>
      <c r="L104" s="2">
        <f t="shared" si="325"/>
        <v>-3.9701004593667412E-2</v>
      </c>
      <c r="M104" s="2">
        <f t="shared" si="325"/>
        <v>-3.8331332689218491E-2</v>
      </c>
      <c r="N104" s="2">
        <f t="shared" si="325"/>
        <v>-3.6984411689558891E-2</v>
      </c>
      <c r="O104" s="2">
        <f t="shared" si="325"/>
        <v>-3.5640867052974805E-2</v>
      </c>
      <c r="P104" s="2">
        <f t="shared" si="325"/>
        <v>-3.4290857504944879E-2</v>
      </c>
      <c r="Q104" s="2">
        <f t="shared" si="325"/>
        <v>-3.2936880484103488E-2</v>
      </c>
      <c r="R104" s="2">
        <f t="shared" si="325"/>
        <v>-3.1586261177042975E-2</v>
      </c>
      <c r="S104" s="2">
        <f t="shared" si="325"/>
        <v>-3.0223143982274946E-2</v>
      </c>
      <c r="T104" s="2">
        <f t="shared" si="325"/>
        <v>-2.8844838418624036E-2</v>
      </c>
      <c r="U104" s="2">
        <f t="shared" si="325"/>
        <v>-2.7468603391145985E-2</v>
      </c>
      <c r="V104" s="2">
        <f t="shared" si="325"/>
        <v>-2.608493588483796E-2</v>
      </c>
      <c r="W104" s="2">
        <f t="shared" si="325"/>
        <v>-2.4629128779585542E-2</v>
      </c>
      <c r="X104" s="2">
        <f t="shared" si="325"/>
        <v>-2.3129018299470571E-2</v>
      </c>
      <c r="Y104" s="2">
        <f t="shared" si="325"/>
        <v>-2.1589384460957158E-2</v>
      </c>
      <c r="Z104" s="2">
        <f t="shared" si="325"/>
        <v>-2.0011774261838831E-2</v>
      </c>
      <c r="AA104" s="2">
        <f t="shared" si="325"/>
        <v>-1.8425217939643176E-2</v>
      </c>
      <c r="AB104" s="2">
        <f t="shared" si="325"/>
        <v>-1.6808612256525517E-2</v>
      </c>
      <c r="AC104" s="2">
        <f t="shared" si="325"/>
        <v>-1.5173916951632109E-2</v>
      </c>
      <c r="AD104" s="2">
        <f t="shared" si="325"/>
        <v>-1.3511648179577132E-2</v>
      </c>
      <c r="AE104" s="2">
        <f t="shared" si="325"/>
        <v>-1.1824918864511348E-2</v>
      </c>
      <c r="AF104" s="2">
        <f t="shared" si="325"/>
        <v>-1.0107680167689814E-2</v>
      </c>
      <c r="AG104" s="2">
        <f t="shared" si="325"/>
        <v>-8.3411613477092361E-3</v>
      </c>
      <c r="AH104" s="2">
        <f t="shared" si="325"/>
        <v>-6.5702437723407434E-3</v>
      </c>
      <c r="AI104" s="2">
        <f t="shared" si="325"/>
        <v>-4.7592167703795277E-3</v>
      </c>
      <c r="AJ104" s="2">
        <f t="shared" si="325"/>
        <v>-2.9035971501688018E-3</v>
      </c>
      <c r="AK104" s="2">
        <f t="shared" si="325"/>
        <v>-1.0385500998643937E-3</v>
      </c>
      <c r="AL104" s="2">
        <f t="shared" si="325"/>
        <v>8.3092346517363996E-4</v>
      </c>
      <c r="AM104" s="2">
        <f t="shared" si="325"/>
        <v>2.7234701203796979E-3</v>
      </c>
      <c r="AN104" s="2">
        <f t="shared" si="325"/>
        <v>4.6539730934903392E-3</v>
      </c>
      <c r="AO104" s="2">
        <f t="shared" si="325"/>
        <v>6.6290464491530546E-3</v>
      </c>
      <c r="AP104" s="2">
        <f t="shared" si="325"/>
        <v>8.6060247550068872E-3</v>
      </c>
      <c r="AQ104" s="2">
        <f t="shared" si="325"/>
        <v>1.0702273901527871E-2</v>
      </c>
      <c r="AR104" s="2">
        <f t="shared" si="325"/>
        <v>1.2854489184387273E-2</v>
      </c>
      <c r="AS104" s="2">
        <f t="shared" si="325"/>
        <v>1.5027080423756063E-2</v>
      </c>
      <c r="AT104" s="2">
        <f t="shared" si="325"/>
        <v>1.7220546408894498E-2</v>
      </c>
      <c r="AU104" s="2">
        <f t="shared" si="325"/>
        <v>1.9445476123456866E-2</v>
      </c>
      <c r="AV104" s="2">
        <f t="shared" si="325"/>
        <v>2.1714739050577338E-2</v>
      </c>
      <c r="AW104" s="2">
        <f t="shared" si="325"/>
        <v>2.4016626302348444E-2</v>
      </c>
      <c r="AX104" s="2">
        <f t="shared" si="325"/>
        <v>2.6351287793347521E-2</v>
      </c>
      <c r="AY104" s="2">
        <f t="shared" si="325"/>
        <v>2.8728364103582364E-2</v>
      </c>
      <c r="AZ104" s="2">
        <f t="shared" si="325"/>
        <v>3.1179197756760153E-2</v>
      </c>
      <c r="BA104" s="2">
        <f t="shared" si="325"/>
        <v>3.3690859229836008E-2</v>
      </c>
      <c r="BB104" s="2">
        <f t="shared" si="325"/>
        <v>3.6240513346373467E-2</v>
      </c>
      <c r="BC104" s="2">
        <f t="shared" si="325"/>
        <v>3.8831297867832647E-2</v>
      </c>
      <c r="BD104" s="2">
        <f t="shared" si="325"/>
        <v>4.1491037574142804E-2</v>
      </c>
      <c r="BE104" s="2">
        <f t="shared" si="325"/>
        <v>4.4189756628579303E-2</v>
      </c>
      <c r="BF104" s="2">
        <f t="shared" si="325"/>
        <v>4.6945061799632794E-2</v>
      </c>
      <c r="BG104" s="2">
        <f t="shared" si="325"/>
        <v>4.9750532611976241E-2</v>
      </c>
      <c r="BH104" s="2">
        <f t="shared" si="325"/>
        <v>5.2688675514649085E-2</v>
      </c>
      <c r="BI104" s="2">
        <f t="shared" si="325"/>
        <v>5.5606425907505773E-2</v>
      </c>
      <c r="BJ104" s="2">
        <f t="shared" si="325"/>
        <v>5.8579457989361809E-2</v>
      </c>
      <c r="BK104" s="2">
        <f t="shared" si="325"/>
        <v>6.1573781327699896E-2</v>
      </c>
      <c r="BL104" s="2">
        <f t="shared" si="325"/>
        <v>6.4579284712393409E-2</v>
      </c>
      <c r="BM104" s="2">
        <f t="shared" si="325"/>
        <v>6.7622399649973436E-2</v>
      </c>
      <c r="BN104" s="2">
        <f t="shared" si="325"/>
        <v>7.0756210061217184E-2</v>
      </c>
      <c r="BO104" s="2">
        <f t="shared" ref="BO104:DZ104" si="326">BO101*GhgT-EaT</f>
        <v>7.3787906979916718E-2</v>
      </c>
      <c r="BP104" s="2">
        <f t="shared" si="326"/>
        <v>7.6797681064839945E-2</v>
      </c>
      <c r="BQ104" s="2">
        <f t="shared" si="326"/>
        <v>7.9882367717147656E-2</v>
      </c>
      <c r="BR104" s="2">
        <f t="shared" si="326"/>
        <v>8.3020097002505067E-2</v>
      </c>
      <c r="BS104" s="2">
        <f t="shared" si="326"/>
        <v>8.6151727612816781E-2</v>
      </c>
      <c r="BT104" s="2">
        <f t="shared" si="326"/>
        <v>8.912722922109842E-2</v>
      </c>
      <c r="BU104" s="2">
        <f t="shared" si="326"/>
        <v>9.2325929382670702E-2</v>
      </c>
      <c r="BV104" s="2">
        <f t="shared" si="326"/>
        <v>9.5422914853812352E-2</v>
      </c>
      <c r="BW104" s="2">
        <f t="shared" si="326"/>
        <v>9.8598677203154933E-2</v>
      </c>
      <c r="BX104" s="2">
        <f t="shared" si="326"/>
        <v>0.10192615207584246</v>
      </c>
      <c r="BY104" s="2">
        <f t="shared" si="326"/>
        <v>0.10527247833696182</v>
      </c>
      <c r="BZ104" s="2">
        <f t="shared" si="326"/>
        <v>0.10865902631729779</v>
      </c>
      <c r="CA104" s="2">
        <f t="shared" si="326"/>
        <v>0.1120252969407447</v>
      </c>
      <c r="CB104" s="2">
        <f t="shared" si="326"/>
        <v>0.11551543445061715</v>
      </c>
      <c r="CC104" s="2">
        <f t="shared" si="326"/>
        <v>0.11900930028196655</v>
      </c>
      <c r="CD104" s="2">
        <f t="shared" si="326"/>
        <v>0.12261174245071488</v>
      </c>
      <c r="CE104" s="2">
        <f t="shared" si="326"/>
        <v>0.12614000549497165</v>
      </c>
      <c r="CF104" s="2">
        <f t="shared" si="326"/>
        <v>0.1295624950138444</v>
      </c>
      <c r="CG104" s="2">
        <f t="shared" si="326"/>
        <v>0.1328991933972892</v>
      </c>
      <c r="CH104" s="2">
        <f t="shared" si="326"/>
        <v>0.13630527218949237</v>
      </c>
      <c r="CI104" s="2">
        <f t="shared" si="326"/>
        <v>0.13983214478831779</v>
      </c>
      <c r="CJ104" s="2">
        <f t="shared" si="326"/>
        <v>0.14342870283709894</v>
      </c>
      <c r="CK104" s="2">
        <f t="shared" si="326"/>
        <v>0.14716574813303876</v>
      </c>
      <c r="CL104" s="2">
        <f t="shared" si="326"/>
        <v>0.15100323905901478</v>
      </c>
      <c r="CM104" s="2">
        <f t="shared" si="326"/>
        <v>0.15477356973301512</v>
      </c>
      <c r="CN104" s="2">
        <f t="shared" si="326"/>
        <v>0.15863497190619522</v>
      </c>
      <c r="CO104" s="2">
        <f t="shared" si="326"/>
        <v>0.1626774484355244</v>
      </c>
      <c r="CP104" s="2">
        <f t="shared" si="326"/>
        <v>0.16682338297923513</v>
      </c>
      <c r="CQ104" s="2">
        <f t="shared" si="326"/>
        <v>0.17099834884227363</v>
      </c>
      <c r="CR104" s="2">
        <f t="shared" si="326"/>
        <v>0.17522871667991019</v>
      </c>
      <c r="CS104" s="2">
        <f t="shared" si="326"/>
        <v>0.17951439099388089</v>
      </c>
      <c r="CT104" s="2">
        <f t="shared" si="326"/>
        <v>0.18354849657095396</v>
      </c>
      <c r="CU104" s="2">
        <f t="shared" si="326"/>
        <v>0.18774304300572894</v>
      </c>
      <c r="CV104" s="2">
        <f t="shared" si="326"/>
        <v>0.19212520991072593</v>
      </c>
      <c r="CW104" s="2">
        <f t="shared" si="326"/>
        <v>0.19660137456972659</v>
      </c>
      <c r="CX104" s="2">
        <f t="shared" si="326"/>
        <v>0.20101854838786798</v>
      </c>
      <c r="CY104" s="2">
        <f t="shared" si="326"/>
        <v>0.20587446683440513</v>
      </c>
      <c r="CZ104" s="2">
        <f t="shared" si="326"/>
        <v>0.2109257083625577</v>
      </c>
      <c r="DA104" s="2">
        <f t="shared" si="326"/>
        <v>0.21607394381969453</v>
      </c>
      <c r="DB104" s="2">
        <f t="shared" si="326"/>
        <v>0.22134238128289402</v>
      </c>
      <c r="DC104" s="2">
        <f t="shared" si="326"/>
        <v>0.22673596656625861</v>
      </c>
      <c r="DD104" s="2">
        <f t="shared" si="326"/>
        <v>0.23244621919483893</v>
      </c>
      <c r="DE104" s="2">
        <f t="shared" si="326"/>
        <v>0.23840175355502841</v>
      </c>
      <c r="DF104" s="2">
        <f t="shared" si="326"/>
        <v>0.24452910715323023</v>
      </c>
      <c r="DG104" s="2">
        <f t="shared" si="326"/>
        <v>0.25082900467798674</v>
      </c>
      <c r="DH104" s="2">
        <f t="shared" si="326"/>
        <v>0.25744196827039223</v>
      </c>
      <c r="DI104" s="2">
        <f t="shared" si="326"/>
        <v>0.26398017382527944</v>
      </c>
      <c r="DJ104" s="2">
        <f t="shared" si="326"/>
        <v>0.2704736701362131</v>
      </c>
      <c r="DK104" s="2">
        <f t="shared" si="326"/>
        <v>0.27696275155588596</v>
      </c>
      <c r="DL104" s="2">
        <f t="shared" si="326"/>
        <v>0.28359699210031769</v>
      </c>
      <c r="DM104" s="2">
        <f t="shared" si="326"/>
        <v>0.29039474603841503</v>
      </c>
      <c r="DN104" s="2">
        <f t="shared" si="326"/>
        <v>0.29723956692755515</v>
      </c>
      <c r="DO104" s="2">
        <f t="shared" si="326"/>
        <v>0.30427111852389649</v>
      </c>
      <c r="DP104" s="2">
        <f t="shared" si="326"/>
        <v>0.3114870166044863</v>
      </c>
      <c r="DQ104" s="2">
        <f t="shared" si="326"/>
        <v>0.31895799064759661</v>
      </c>
      <c r="DR104" s="2">
        <f t="shared" si="326"/>
        <v>0.32665060364969906</v>
      </c>
      <c r="DS104" s="2">
        <f t="shared" si="326"/>
        <v>0.33478706210333281</v>
      </c>
      <c r="DT104" s="2">
        <f t="shared" si="326"/>
        <v>0.3430102560334109</v>
      </c>
      <c r="DU104" s="2">
        <f t="shared" si="326"/>
        <v>0.35149430703096535</v>
      </c>
      <c r="DV104" s="2">
        <f t="shared" si="326"/>
        <v>0.36024918056294342</v>
      </c>
      <c r="DW104" s="2">
        <f t="shared" si="326"/>
        <v>0.36896857766285523</v>
      </c>
      <c r="DX104" s="2">
        <f t="shared" si="326"/>
        <v>0.37777403470202559</v>
      </c>
      <c r="DY104" s="2">
        <f t="shared" si="326"/>
        <v>0.38689580964731124</v>
      </c>
      <c r="DZ104" s="2">
        <f t="shared" si="326"/>
        <v>0.39620496814269729</v>
      </c>
      <c r="EA104" s="2">
        <f t="shared" ref="EA104:GL104" si="327">EA101*GhgT-EaT</f>
        <v>0.40566488128615069</v>
      </c>
      <c r="EB104" s="2">
        <f t="shared" si="327"/>
        <v>0.41528549564251238</v>
      </c>
      <c r="EC104" s="2">
        <f t="shared" si="327"/>
        <v>0.42491953816713518</v>
      </c>
      <c r="ED104" s="2">
        <f t="shared" si="327"/>
        <v>0.43443867428577959</v>
      </c>
      <c r="EE104" s="2">
        <f t="shared" si="327"/>
        <v>0.44396996722228421</v>
      </c>
      <c r="EF104" s="2">
        <f t="shared" si="327"/>
        <v>0.45369887768569978</v>
      </c>
      <c r="EG104" s="2">
        <f t="shared" si="327"/>
        <v>0.46389322709681619</v>
      </c>
      <c r="EH104" s="2">
        <f t="shared" si="327"/>
        <v>0.47417720553532278</v>
      </c>
      <c r="EI104" s="2">
        <f t="shared" si="327"/>
        <v>0.48462936839258969</v>
      </c>
      <c r="EJ104" s="2">
        <f t="shared" si="327"/>
        <v>0.49521566280329382</v>
      </c>
      <c r="EK104" s="2">
        <f t="shared" si="327"/>
        <v>0.50601360416078245</v>
      </c>
      <c r="EL104" s="2">
        <f t="shared" si="327"/>
        <v>0.51693548960054758</v>
      </c>
      <c r="EM104" s="2">
        <f t="shared" si="327"/>
        <v>0.52796410656444048</v>
      </c>
      <c r="EN104" s="2">
        <f t="shared" si="327"/>
        <v>0.53905602612491565</v>
      </c>
      <c r="EO104" s="2">
        <f t="shared" si="327"/>
        <v>0.55003388102579098</v>
      </c>
      <c r="EP104" s="2">
        <f t="shared" si="327"/>
        <v>0.56105260921884259</v>
      </c>
      <c r="EQ104" s="2">
        <f t="shared" si="327"/>
        <v>0.57235552238345855</v>
      </c>
      <c r="ER104" s="2">
        <f t="shared" si="327"/>
        <v>0.58380713997899891</v>
      </c>
      <c r="ES104" s="2">
        <f t="shared" si="327"/>
        <v>0.59560144015662686</v>
      </c>
      <c r="ET104" s="2">
        <f t="shared" si="327"/>
        <v>0.60785990393359779</v>
      </c>
      <c r="EU104" s="2">
        <f t="shared" si="327"/>
        <v>0.61968559568928039</v>
      </c>
      <c r="EV104" s="2">
        <f t="shared" si="327"/>
        <v>0.63162029612910031</v>
      </c>
      <c r="EW104" s="2">
        <f t="shared" si="327"/>
        <v>0.64360515499918902</v>
      </c>
      <c r="EX104" s="2">
        <f t="shared" si="327"/>
        <v>0.65554419772031136</v>
      </c>
      <c r="EY104" s="2">
        <f t="shared" si="327"/>
        <v>0.66775752999849258</v>
      </c>
      <c r="EZ104" s="2">
        <f t="shared" si="327"/>
        <v>0.68057657122959248</v>
      </c>
      <c r="FA104" s="2">
        <f t="shared" si="327"/>
        <v>0.69360956170170307</v>
      </c>
      <c r="FB104" s="2">
        <f t="shared" si="327"/>
        <v>0.70682282376954686</v>
      </c>
      <c r="FC104" s="2">
        <f t="shared" si="327"/>
        <v>0.72048317986434962</v>
      </c>
      <c r="FD104" s="2">
        <f t="shared" si="327"/>
        <v>0.7342354522296356</v>
      </c>
      <c r="FE104" s="2">
        <f t="shared" si="327"/>
        <v>0.74822221445830539</v>
      </c>
      <c r="FF104" s="2">
        <f t="shared" si="327"/>
        <v>0.76218335457276587</v>
      </c>
      <c r="FG104" s="2">
        <f t="shared" si="327"/>
        <v>0.7767122743143311</v>
      </c>
      <c r="FH104" s="2">
        <f t="shared" si="327"/>
        <v>0.79168736599517442</v>
      </c>
      <c r="FI104" s="2">
        <f t="shared" si="327"/>
        <v>0.80688704750960716</v>
      </c>
      <c r="FJ104" s="2">
        <f t="shared" si="327"/>
        <v>0.8220146557911856</v>
      </c>
      <c r="FK104" s="2">
        <f t="shared" si="327"/>
        <v>0.83734907313853313</v>
      </c>
      <c r="FL104" s="2">
        <f t="shared" si="327"/>
        <v>0.85279975358100868</v>
      </c>
      <c r="FM104" s="2">
        <f t="shared" si="327"/>
        <v>0.86795388642745241</v>
      </c>
      <c r="FN104" s="2">
        <f t="shared" si="327"/>
        <v>0.88331351909686073</v>
      </c>
      <c r="FO104" s="2">
        <f t="shared" si="327"/>
        <v>0.89884088321059508</v>
      </c>
      <c r="FP104" s="2">
        <f t="shared" si="327"/>
        <v>0.91455492888017398</v>
      </c>
      <c r="FQ104" s="2">
        <f t="shared" si="327"/>
        <v>0.92968197656583718</v>
      </c>
      <c r="FR104" s="2">
        <f t="shared" si="327"/>
        <v>0.94539351936720328</v>
      </c>
      <c r="FS104" s="2">
        <f t="shared" si="327"/>
        <v>0.96122400803998598</v>
      </c>
      <c r="FT104" s="2">
        <f t="shared" si="327"/>
        <v>0.9770794948810787</v>
      </c>
      <c r="FU104" s="2">
        <f t="shared" si="327"/>
        <v>0.99309648743578294</v>
      </c>
      <c r="FV104" s="2">
        <f t="shared" si="327"/>
        <v>1.0092749857040988</v>
      </c>
      <c r="FW104" s="2">
        <f t="shared" si="327"/>
        <v>1.0256149896860263</v>
      </c>
      <c r="FX104" s="2">
        <f t="shared" si="327"/>
        <v>1.0421164993815653</v>
      </c>
      <c r="FY104" s="2">
        <f t="shared" si="327"/>
        <v>1.0587795147907157</v>
      </c>
      <c r="FZ104" s="2">
        <f t="shared" si="327"/>
        <v>1.0756040359134778</v>
      </c>
      <c r="GA104" s="2">
        <f t="shared" si="327"/>
        <v>1.0925900627498515</v>
      </c>
      <c r="GB104" s="2">
        <f t="shared" si="327"/>
        <v>1.1097375952998367</v>
      </c>
      <c r="GC104" s="2">
        <f t="shared" si="327"/>
        <v>1.1270466335634337</v>
      </c>
      <c r="GD104" s="2">
        <f t="shared" si="327"/>
        <v>1.144517177540642</v>
      </c>
      <c r="GE104" s="2">
        <f t="shared" si="327"/>
        <v>1.162149227231462</v>
      </c>
      <c r="GF104" s="2">
        <f t="shared" si="327"/>
        <v>1.1799427826358935</v>
      </c>
      <c r="GG104" s="2">
        <f t="shared" si="327"/>
        <v>1.1978978437539365</v>
      </c>
      <c r="GH104" s="2">
        <f t="shared" si="327"/>
        <v>1.2160144105855912</v>
      </c>
      <c r="GI104" s="2">
        <f t="shared" si="327"/>
        <v>1.2342924831308575</v>
      </c>
      <c r="GJ104" s="2">
        <f t="shared" si="327"/>
        <v>1.2527320613897353</v>
      </c>
      <c r="GK104" s="2">
        <f t="shared" si="327"/>
        <v>1.2713331453622247</v>
      </c>
      <c r="GL104" s="2">
        <f t="shared" si="327"/>
        <v>1.2900957350483255</v>
      </c>
      <c r="GM104" s="2">
        <f t="shared" ref="GM104:IS104" si="328">GM101*GhgT-EaT</f>
        <v>1.309019830448038</v>
      </c>
      <c r="GN104" s="2">
        <f t="shared" si="328"/>
        <v>1.3281054315613621</v>
      </c>
      <c r="GO104" s="2">
        <f t="shared" si="328"/>
        <v>1.3473525383882978</v>
      </c>
      <c r="GP104" s="2">
        <f t="shared" si="328"/>
        <v>1.3667611509288451</v>
      </c>
      <c r="GQ104" s="2">
        <f t="shared" si="328"/>
        <v>1.3863312691830039</v>
      </c>
      <c r="GR104" s="2">
        <f t="shared" si="328"/>
        <v>1.4060628931507742</v>
      </c>
      <c r="GS104" s="2">
        <f t="shared" si="328"/>
        <v>1.4259560228321562</v>
      </c>
      <c r="GT104" s="2">
        <f t="shared" si="328"/>
        <v>1.4460106582271495</v>
      </c>
      <c r="GU104" s="2">
        <f t="shared" si="328"/>
        <v>1.4662267993357547</v>
      </c>
      <c r="GV104" s="2">
        <f t="shared" si="328"/>
        <v>1.4866044461579715</v>
      </c>
      <c r="GW104" s="2">
        <f t="shared" si="328"/>
        <v>1.5071435986937995</v>
      </c>
      <c r="GX104" s="2">
        <f t="shared" si="328"/>
        <v>1.5278442569432393</v>
      </c>
      <c r="GY104" s="2">
        <f t="shared" si="328"/>
        <v>1.5487064209062908</v>
      </c>
      <c r="GZ104" s="2">
        <f t="shared" si="328"/>
        <v>1.5697300905829537</v>
      </c>
      <c r="HA104" s="2">
        <f t="shared" si="328"/>
        <v>1.590915265973228</v>
      </c>
      <c r="HB104" s="2">
        <f t="shared" si="328"/>
        <v>1.612261947077114</v>
      </c>
      <c r="HC104" s="2">
        <f t="shared" si="328"/>
        <v>1.6337701338946118</v>
      </c>
      <c r="HD104" s="2">
        <f t="shared" si="328"/>
        <v>1.6554398264257211</v>
      </c>
      <c r="HE104" s="2">
        <f t="shared" si="328"/>
        <v>1.6772710246704419</v>
      </c>
      <c r="HF104" s="2">
        <f t="shared" si="328"/>
        <v>1.6992637286287742</v>
      </c>
      <c r="HG104" s="2">
        <f t="shared" si="328"/>
        <v>1.721417938300718</v>
      </c>
      <c r="HH104" s="2">
        <f t="shared" si="328"/>
        <v>1.7437336536862733</v>
      </c>
      <c r="HI104" s="2">
        <f t="shared" si="328"/>
        <v>1.7662108747854401</v>
      </c>
      <c r="HJ104" s="2">
        <f t="shared" si="328"/>
        <v>1.7888496015982192</v>
      </c>
      <c r="HK104" s="2">
        <f t="shared" si="328"/>
        <v>1.8116498341246094</v>
      </c>
      <c r="HL104" s="2">
        <f t="shared" si="328"/>
        <v>1.8346115723646113</v>
      </c>
      <c r="HM104" s="2">
        <f t="shared" si="328"/>
        <v>1.8577348163182243</v>
      </c>
      <c r="HN104" s="2">
        <f t="shared" si="328"/>
        <v>1.8810195659854492</v>
      </c>
      <c r="HO104" s="2">
        <f t="shared" si="328"/>
        <v>1.9044658213662857</v>
      </c>
      <c r="HP104" s="2">
        <f t="shared" si="328"/>
        <v>1.9280735824607338</v>
      </c>
      <c r="HQ104" s="2">
        <f t="shared" si="328"/>
        <v>1.9518428492687936</v>
      </c>
      <c r="HR104" s="2">
        <f t="shared" si="328"/>
        <v>1.9757736217904647</v>
      </c>
      <c r="HS104" s="2">
        <f t="shared" si="328"/>
        <v>1.9998659000257475</v>
      </c>
      <c r="HT104" s="2">
        <f t="shared" si="328"/>
        <v>2.0241196839746416</v>
      </c>
      <c r="HU104" s="2">
        <f t="shared" si="328"/>
        <v>2.0485349736371479</v>
      </c>
      <c r="HV104" s="2">
        <f t="shared" si="328"/>
        <v>2.073111769013265</v>
      </c>
      <c r="HW104" s="2">
        <f t="shared" si="328"/>
        <v>2.0978500701029938</v>
      </c>
      <c r="HX104" s="2">
        <f t="shared" si="328"/>
        <v>2.1227498769063344</v>
      </c>
      <c r="HY104" s="2">
        <f t="shared" si="328"/>
        <v>2.1478111894232867</v>
      </c>
      <c r="HZ104" s="2">
        <f t="shared" si="328"/>
        <v>2.1730340076538504</v>
      </c>
      <c r="IA104" s="2">
        <f t="shared" si="328"/>
        <v>2.1984183315980261</v>
      </c>
      <c r="IB104" s="2">
        <f t="shared" si="328"/>
        <v>2.2239641612558128</v>
      </c>
      <c r="IC104" s="2">
        <f t="shared" si="328"/>
        <v>2.2496714966272111</v>
      </c>
      <c r="ID104" s="2">
        <f t="shared" si="328"/>
        <v>2.2755403377122212</v>
      </c>
      <c r="IE104" s="2">
        <f t="shared" si="328"/>
        <v>2.3015706845108426</v>
      </c>
      <c r="IF104" s="2">
        <f t="shared" si="328"/>
        <v>2.3277625370230757</v>
      </c>
      <c r="IG104" s="2">
        <f t="shared" si="328"/>
        <v>2.3541158952489205</v>
      </c>
      <c r="IH104" s="2">
        <f t="shared" si="328"/>
        <v>2.3806307591883766</v>
      </c>
      <c r="II104" s="2">
        <f t="shared" si="328"/>
        <v>2.4073071288414445</v>
      </c>
      <c r="IJ104" s="2">
        <f t="shared" si="328"/>
        <v>2.4341450042081241</v>
      </c>
      <c r="IK104" s="2">
        <f t="shared" si="328"/>
        <v>2.4611443852884154</v>
      </c>
      <c r="IL104" s="2">
        <f t="shared" si="328"/>
        <v>2.488305272082318</v>
      </c>
      <c r="IM104" s="2">
        <f t="shared" si="328"/>
        <v>2.5156276645898323</v>
      </c>
      <c r="IN104" s="2">
        <f t="shared" si="328"/>
        <v>2.543111562810958</v>
      </c>
      <c r="IO104" s="2">
        <f t="shared" si="328"/>
        <v>2.5707569667456953</v>
      </c>
      <c r="IP104" s="2">
        <f t="shared" si="328"/>
        <v>2.598563876394044</v>
      </c>
      <c r="IQ104" s="2">
        <f t="shared" si="328"/>
        <v>2.6265322917560048</v>
      </c>
      <c r="IR104" s="2">
        <f t="shared" si="328"/>
        <v>2.6546622128315764</v>
      </c>
      <c r="IS104" s="2">
        <f t="shared" si="328"/>
        <v>2.6829536396207603</v>
      </c>
    </row>
    <row r="105" spans="1:254" s="2" customFormat="1" ht="16.7" customHeight="1">
      <c r="B105" s="18" t="s">
        <v>141</v>
      </c>
      <c r="GT105" s="2">
        <f>GT99</f>
        <v>5099.2403749299983</v>
      </c>
      <c r="GU105" s="2">
        <f t="shared" ref="GU105:HZ105" si="329">GU99-(GU1-$GT1)*CDR4a</f>
        <v>5040.3525492476865</v>
      </c>
      <c r="GV105" s="2">
        <f t="shared" si="329"/>
        <v>4982.0141235653746</v>
      </c>
      <c r="GW105" s="2">
        <f t="shared" si="329"/>
        <v>4924.2250978830625</v>
      </c>
      <c r="GX105" s="2">
        <f t="shared" si="329"/>
        <v>4866.9854722007503</v>
      </c>
      <c r="GY105" s="2">
        <f t="shared" si="329"/>
        <v>4810.295246518438</v>
      </c>
      <c r="GZ105" s="2">
        <f t="shared" si="329"/>
        <v>4754.1544208361256</v>
      </c>
      <c r="HA105" s="2">
        <f t="shared" si="329"/>
        <v>4698.5629951538131</v>
      </c>
      <c r="HB105" s="2">
        <f t="shared" si="329"/>
        <v>4643.5209694715004</v>
      </c>
      <c r="HC105" s="2">
        <f t="shared" si="329"/>
        <v>4589.0283437891885</v>
      </c>
      <c r="HD105" s="2">
        <f t="shared" si="329"/>
        <v>4535.0851181068765</v>
      </c>
      <c r="HE105" s="2">
        <f t="shared" si="329"/>
        <v>4481.6912924245644</v>
      </c>
      <c r="HF105" s="2">
        <f t="shared" si="329"/>
        <v>4428.8468667422512</v>
      </c>
      <c r="HG105" s="2">
        <f t="shared" si="329"/>
        <v>4376.5518410599398</v>
      </c>
      <c r="HH105" s="2">
        <f t="shared" si="329"/>
        <v>4324.8062153776264</v>
      </c>
      <c r="HI105" s="2">
        <f t="shared" si="329"/>
        <v>4273.6099896953147</v>
      </c>
      <c r="HJ105" s="2">
        <f t="shared" si="329"/>
        <v>4222.9631640130028</v>
      </c>
      <c r="HK105" s="2">
        <f t="shared" si="329"/>
        <v>4172.8657383306909</v>
      </c>
      <c r="HL105" s="2">
        <f t="shared" si="329"/>
        <v>4123.3177126483788</v>
      </c>
      <c r="HM105" s="2">
        <f t="shared" si="329"/>
        <v>4074.3190869660662</v>
      </c>
      <c r="HN105" s="2">
        <f t="shared" si="329"/>
        <v>4025.8698612837538</v>
      </c>
      <c r="HO105" s="2">
        <f t="shared" si="329"/>
        <v>3977.9700356014414</v>
      </c>
      <c r="HP105" s="2">
        <f t="shared" si="329"/>
        <v>3930.6196099191288</v>
      </c>
      <c r="HQ105" s="2">
        <f t="shared" si="329"/>
        <v>3883.8185842368171</v>
      </c>
      <c r="HR105" s="2">
        <f t="shared" si="329"/>
        <v>3837.5669585545047</v>
      </c>
      <c r="HS105" s="2">
        <f t="shared" si="329"/>
        <v>3791.8647328721927</v>
      </c>
      <c r="HT105" s="2">
        <f t="shared" si="329"/>
        <v>3746.7119071898805</v>
      </c>
      <c r="HU105" s="2">
        <f t="shared" si="329"/>
        <v>3702.1084815075683</v>
      </c>
      <c r="HV105" s="2">
        <f t="shared" si="329"/>
        <v>3658.0544558252559</v>
      </c>
      <c r="HW105" s="2">
        <f t="shared" si="329"/>
        <v>3614.5498301429434</v>
      </c>
      <c r="HX105" s="2">
        <f t="shared" si="329"/>
        <v>3571.5946044606308</v>
      </c>
      <c r="HY105" s="2">
        <f t="shared" si="329"/>
        <v>3529.1887787783189</v>
      </c>
      <c r="HZ105" s="2">
        <f t="shared" si="329"/>
        <v>3487.332353096007</v>
      </c>
      <c r="IA105" s="2">
        <f t="shared" ref="IA105:IS105" si="330">IA99-(IA1-$GT1)*CDR4a</f>
        <v>3446.0253274136949</v>
      </c>
      <c r="IB105" s="2">
        <f t="shared" si="330"/>
        <v>3405.2677017313827</v>
      </c>
      <c r="IC105" s="2">
        <f t="shared" si="330"/>
        <v>3365.0594760490703</v>
      </c>
      <c r="ID105" s="2">
        <f t="shared" si="330"/>
        <v>3325.4006503667579</v>
      </c>
      <c r="IE105" s="2">
        <f t="shared" si="330"/>
        <v>3286.2912246844453</v>
      </c>
      <c r="IF105" s="2">
        <f t="shared" si="330"/>
        <v>3247.7311990021326</v>
      </c>
      <c r="IG105" s="2">
        <f t="shared" si="330"/>
        <v>3209.7205733198207</v>
      </c>
      <c r="IH105" s="2">
        <f t="shared" si="330"/>
        <v>3172.2593476375087</v>
      </c>
      <c r="II105" s="2">
        <f t="shared" si="330"/>
        <v>3135.3475219551956</v>
      </c>
      <c r="IJ105" s="2">
        <f t="shared" si="330"/>
        <v>3098.9850962728842</v>
      </c>
      <c r="IK105" s="2">
        <f t="shared" si="330"/>
        <v>3063.1720705905727</v>
      </c>
      <c r="IL105" s="2">
        <f t="shared" si="330"/>
        <v>3027.9084449082611</v>
      </c>
      <c r="IM105" s="2">
        <f t="shared" si="330"/>
        <v>2993.1942192259494</v>
      </c>
      <c r="IN105" s="2">
        <f t="shared" si="330"/>
        <v>2959.0293935436375</v>
      </c>
      <c r="IO105" s="2">
        <f t="shared" si="330"/>
        <v>2925.4139678613255</v>
      </c>
      <c r="IP105" s="2">
        <f t="shared" si="330"/>
        <v>2892.3479421790125</v>
      </c>
      <c r="IQ105" s="2">
        <f t="shared" si="330"/>
        <v>2859.8313164967003</v>
      </c>
      <c r="IR105" s="2">
        <f t="shared" si="330"/>
        <v>2827.864090814388</v>
      </c>
      <c r="IS105" s="2">
        <f t="shared" si="330"/>
        <v>2796.4462651320755</v>
      </c>
    </row>
    <row r="106" spans="1:254" s="2" customFormat="1" ht="16.7" customHeight="1">
      <c r="A106" s="7"/>
      <c r="B106" s="8" t="s">
        <v>105</v>
      </c>
      <c r="Q106" s="17"/>
      <c r="BB106" s="16"/>
      <c r="BC106" s="3"/>
      <c r="GT106" s="2">
        <f t="shared" ref="GT106:HY106" si="331">GT105*GhgT-EaT</f>
        <v>1.8671156059216059</v>
      </c>
      <c r="GU106" s="2">
        <f t="shared" si="331"/>
        <v>1.8449414339317336</v>
      </c>
      <c r="GV106" s="2">
        <f t="shared" si="331"/>
        <v>1.8229741381501452</v>
      </c>
      <c r="GW106" s="2">
        <f t="shared" si="331"/>
        <v>1.8012137185768406</v>
      </c>
      <c r="GX106" s="2">
        <f t="shared" si="331"/>
        <v>1.77966017521182</v>
      </c>
      <c r="GY106" s="2">
        <f t="shared" si="331"/>
        <v>1.7583135080550829</v>
      </c>
      <c r="GZ106" s="2">
        <f t="shared" si="331"/>
        <v>1.7371737171066295</v>
      </c>
      <c r="HA106" s="2">
        <f t="shared" si="331"/>
        <v>1.7162408023664601</v>
      </c>
      <c r="HB106" s="2">
        <f t="shared" si="331"/>
        <v>1.6955147638345744</v>
      </c>
      <c r="HC106" s="2">
        <f t="shared" si="331"/>
        <v>1.6749956015109728</v>
      </c>
      <c r="HD106" s="2">
        <f t="shared" si="331"/>
        <v>1.6546833153956551</v>
      </c>
      <c r="HE106" s="2">
        <f t="shared" si="331"/>
        <v>1.6345779054886211</v>
      </c>
      <c r="HF106" s="2">
        <f t="shared" si="331"/>
        <v>1.6146793717898704</v>
      </c>
      <c r="HG106" s="2">
        <f t="shared" si="331"/>
        <v>1.5949877142994044</v>
      </c>
      <c r="HH106" s="2">
        <f t="shared" si="331"/>
        <v>1.5755029330172214</v>
      </c>
      <c r="HI106" s="2">
        <f t="shared" si="331"/>
        <v>1.556225027943323</v>
      </c>
      <c r="HJ106" s="2">
        <f t="shared" si="331"/>
        <v>1.5371539990777081</v>
      </c>
      <c r="HK106" s="2">
        <f t="shared" si="331"/>
        <v>1.5182898464203771</v>
      </c>
      <c r="HL106" s="2">
        <f t="shared" si="331"/>
        <v>1.49963256997133</v>
      </c>
      <c r="HM106" s="2">
        <f t="shared" si="331"/>
        <v>1.4811821697305665</v>
      </c>
      <c r="HN106" s="2">
        <f t="shared" si="331"/>
        <v>1.4629386456980868</v>
      </c>
      <c r="HO106" s="2">
        <f t="shared" si="331"/>
        <v>1.4449019978738911</v>
      </c>
      <c r="HP106" s="2">
        <f t="shared" si="331"/>
        <v>1.4270722262579789</v>
      </c>
      <c r="HQ106" s="2">
        <f t="shared" si="331"/>
        <v>1.4094493308503511</v>
      </c>
      <c r="HR106" s="2">
        <f t="shared" si="331"/>
        <v>1.3920333116510069</v>
      </c>
      <c r="HS106" s="2">
        <f t="shared" si="331"/>
        <v>1.3748241686599465</v>
      </c>
      <c r="HT106" s="2">
        <f t="shared" si="331"/>
        <v>1.3578219018771698</v>
      </c>
      <c r="HU106" s="2">
        <f t="shared" si="331"/>
        <v>1.3410265113026771</v>
      </c>
      <c r="HV106" s="2">
        <f t="shared" si="331"/>
        <v>1.3244379969364681</v>
      </c>
      <c r="HW106" s="2">
        <f t="shared" si="331"/>
        <v>1.308056358778543</v>
      </c>
      <c r="HX106" s="2">
        <f t="shared" si="331"/>
        <v>1.2918815968289015</v>
      </c>
      <c r="HY106" s="2">
        <f t="shared" si="331"/>
        <v>1.2759137110875443</v>
      </c>
      <c r="HZ106" s="2">
        <f t="shared" ref="HZ106:IS106" si="332">HZ105*GhgT-EaT</f>
        <v>1.2601527015544707</v>
      </c>
      <c r="IA106" s="2">
        <f t="shared" si="332"/>
        <v>1.244598568229681</v>
      </c>
      <c r="IB106" s="2">
        <f t="shared" si="332"/>
        <v>1.2292513111131749</v>
      </c>
      <c r="IC106" s="2">
        <f t="shared" si="332"/>
        <v>1.2141109302049529</v>
      </c>
      <c r="ID106" s="2">
        <f t="shared" si="332"/>
        <v>1.1991774255050143</v>
      </c>
      <c r="IE106" s="2">
        <f t="shared" si="332"/>
        <v>1.1844507970133598</v>
      </c>
      <c r="IF106" s="2">
        <f t="shared" si="332"/>
        <v>1.1699310447299889</v>
      </c>
      <c r="IG106" s="2">
        <f t="shared" si="332"/>
        <v>1.1556181686549023</v>
      </c>
      <c r="IH106" s="2">
        <f t="shared" si="332"/>
        <v>1.1415121687880994</v>
      </c>
      <c r="II106" s="2">
        <f t="shared" si="332"/>
        <v>1.1276130451295798</v>
      </c>
      <c r="IJ106" s="2">
        <f t="shared" si="332"/>
        <v>1.1139207976793448</v>
      </c>
      <c r="IK106" s="2">
        <f t="shared" si="332"/>
        <v>1.1004354264373937</v>
      </c>
      <c r="IL106" s="2">
        <f t="shared" si="332"/>
        <v>1.0871569314037262</v>
      </c>
      <c r="IM106" s="2">
        <f t="shared" si="332"/>
        <v>1.0740853125783425</v>
      </c>
      <c r="IN106" s="2">
        <f t="shared" si="332"/>
        <v>1.0612205699612427</v>
      </c>
      <c r="IO106" s="2">
        <f t="shared" si="332"/>
        <v>1.0485627035524265</v>
      </c>
      <c r="IP106" s="2">
        <f t="shared" si="332"/>
        <v>1.036111713351894</v>
      </c>
      <c r="IQ106" s="2">
        <f t="shared" si="332"/>
        <v>1.0238675993596453</v>
      </c>
      <c r="IR106" s="2">
        <f t="shared" si="332"/>
        <v>1.0118303615756807</v>
      </c>
      <c r="IS106" s="2">
        <f t="shared" si="332"/>
        <v>0.99999999999999967</v>
      </c>
    </row>
    <row r="107" spans="1:254" s="2" customFormat="1" ht="16.7" customHeight="1">
      <c r="A107" s="7"/>
      <c r="B107" s="8" t="s">
        <v>142</v>
      </c>
      <c r="Q107" s="17"/>
      <c r="BB107" s="16"/>
      <c r="BC107" s="3"/>
      <c r="GT107" s="2">
        <f>GT99</f>
        <v>5099.2403749299983</v>
      </c>
      <c r="GU107" s="2">
        <f t="shared" ref="GU107:HZ107" si="333">GU99-(GU1-$GT1)*CDR4b</f>
        <v>5009.1090850263345</v>
      </c>
      <c r="GV107" s="2">
        <f t="shared" si="333"/>
        <v>4919.5271951226714</v>
      </c>
      <c r="GW107" s="2">
        <f t="shared" si="333"/>
        <v>4830.4947052190073</v>
      </c>
      <c r="GX107" s="2">
        <f t="shared" si="333"/>
        <v>4742.011615315344</v>
      </c>
      <c r="GY107" s="2">
        <f t="shared" si="333"/>
        <v>4654.0779254116796</v>
      </c>
      <c r="GZ107" s="2">
        <f t="shared" si="333"/>
        <v>4566.6936355080161</v>
      </c>
      <c r="HA107" s="2">
        <f t="shared" si="333"/>
        <v>4479.8587456043515</v>
      </c>
      <c r="HB107" s="2">
        <f t="shared" si="333"/>
        <v>4393.5732557006868</v>
      </c>
      <c r="HC107" s="2">
        <f t="shared" si="333"/>
        <v>4307.8371657970238</v>
      </c>
      <c r="HD107" s="2">
        <f t="shared" si="333"/>
        <v>4222.6504758933606</v>
      </c>
      <c r="HE107" s="2">
        <f t="shared" si="333"/>
        <v>4138.0131859896965</v>
      </c>
      <c r="HF107" s="2">
        <f t="shared" si="333"/>
        <v>4053.9252960860322</v>
      </c>
      <c r="HG107" s="2">
        <f t="shared" si="333"/>
        <v>3970.3868061823682</v>
      </c>
      <c r="HH107" s="2">
        <f t="shared" si="333"/>
        <v>3887.3977162787041</v>
      </c>
      <c r="HI107" s="2">
        <f t="shared" si="333"/>
        <v>3804.9580263750399</v>
      </c>
      <c r="HJ107" s="2">
        <f t="shared" si="333"/>
        <v>3723.0677364713765</v>
      </c>
      <c r="HK107" s="2">
        <f t="shared" si="333"/>
        <v>3641.726846567713</v>
      </c>
      <c r="HL107" s="2">
        <f t="shared" si="333"/>
        <v>3560.9353566640493</v>
      </c>
      <c r="HM107" s="2">
        <f t="shared" si="333"/>
        <v>3480.6932667603855</v>
      </c>
      <c r="HN107" s="2">
        <f t="shared" si="333"/>
        <v>3401.0005768567216</v>
      </c>
      <c r="HO107" s="2">
        <f t="shared" si="333"/>
        <v>3321.8572869530572</v>
      </c>
      <c r="HP107" s="2">
        <f t="shared" si="333"/>
        <v>3243.263397049393</v>
      </c>
      <c r="HQ107" s="2">
        <f t="shared" si="333"/>
        <v>3165.2189071457296</v>
      </c>
      <c r="HR107" s="2">
        <f t="shared" si="333"/>
        <v>3087.7238172420662</v>
      </c>
      <c r="HS107" s="2">
        <f t="shared" si="333"/>
        <v>3010.7781273384026</v>
      </c>
      <c r="HT107" s="2">
        <f t="shared" si="333"/>
        <v>2934.3818374347384</v>
      </c>
      <c r="HU107" s="2">
        <f t="shared" si="333"/>
        <v>2858.534947531075</v>
      </c>
      <c r="HV107" s="2">
        <f t="shared" si="333"/>
        <v>2783.2374576274105</v>
      </c>
      <c r="HW107" s="2">
        <f t="shared" si="333"/>
        <v>2708.4893677237469</v>
      </c>
      <c r="HX107" s="2">
        <f t="shared" si="333"/>
        <v>2634.2906778200822</v>
      </c>
      <c r="HY107" s="2">
        <f t="shared" si="333"/>
        <v>2560.6413879164193</v>
      </c>
      <c r="HZ107" s="2">
        <f t="shared" si="333"/>
        <v>2487.5414980127553</v>
      </c>
      <c r="IA107" s="2">
        <f t="shared" ref="IA107:IS107" si="334">IA99-(IA1-$GT1)*CDR4b</f>
        <v>2414.9910081090911</v>
      </c>
      <c r="IB107" s="2">
        <f t="shared" si="334"/>
        <v>2342.9899182054278</v>
      </c>
      <c r="IC107" s="2">
        <f t="shared" si="334"/>
        <v>2271.5382283017634</v>
      </c>
      <c r="ID107" s="2">
        <f t="shared" si="334"/>
        <v>2200.6359383980998</v>
      </c>
      <c r="IE107" s="2">
        <f t="shared" si="334"/>
        <v>2130.2830484944352</v>
      </c>
      <c r="IF107" s="2">
        <f t="shared" si="334"/>
        <v>2060.4795585907714</v>
      </c>
      <c r="IG107" s="2">
        <f t="shared" si="334"/>
        <v>1991.2254686871074</v>
      </c>
      <c r="IH107" s="2">
        <f t="shared" si="334"/>
        <v>1922.5207787834443</v>
      </c>
      <c r="II107" s="2">
        <f t="shared" si="334"/>
        <v>1854.3654888797792</v>
      </c>
      <c r="IJ107" s="2">
        <f t="shared" si="334"/>
        <v>1786.7595989761157</v>
      </c>
      <c r="IK107" s="2">
        <f t="shared" si="334"/>
        <v>1719.7031090724531</v>
      </c>
      <c r="IL107" s="2">
        <f t="shared" si="334"/>
        <v>1653.1960191687895</v>
      </c>
      <c r="IM107" s="2">
        <f t="shared" si="334"/>
        <v>1587.2383292651266</v>
      </c>
      <c r="IN107" s="2">
        <f t="shared" si="334"/>
        <v>1521.8300393614627</v>
      </c>
      <c r="IO107" s="2">
        <f t="shared" si="334"/>
        <v>1456.9711494577996</v>
      </c>
      <c r="IP107" s="2">
        <f t="shared" si="334"/>
        <v>1392.6616595541354</v>
      </c>
      <c r="IQ107" s="2">
        <f t="shared" si="334"/>
        <v>1328.9015696504712</v>
      </c>
      <c r="IR107" s="2">
        <f t="shared" si="334"/>
        <v>1265.6908797468077</v>
      </c>
      <c r="IS107" s="2">
        <f t="shared" si="334"/>
        <v>1203.0295898431432</v>
      </c>
    </row>
    <row r="108" spans="1:254" s="2" customFormat="1" ht="16.7" customHeight="1">
      <c r="A108" s="7"/>
      <c r="B108" s="8" t="s">
        <v>106</v>
      </c>
      <c r="Q108" s="17"/>
      <c r="BB108" s="16"/>
      <c r="BC108" s="3"/>
      <c r="GT108" s="2">
        <f t="shared" ref="GT108:HY108" si="335">GT107*GhgT-EaT</f>
        <v>1.8671156059216059</v>
      </c>
      <c r="GU108" s="2">
        <f t="shared" si="335"/>
        <v>1.8331767280493805</v>
      </c>
      <c r="GV108" s="2">
        <f t="shared" si="335"/>
        <v>1.7994447263854394</v>
      </c>
      <c r="GW108" s="2">
        <f t="shared" si="335"/>
        <v>1.7659196009297817</v>
      </c>
      <c r="GX108" s="2">
        <f t="shared" si="335"/>
        <v>1.7326013516824081</v>
      </c>
      <c r="GY108" s="2">
        <f t="shared" si="335"/>
        <v>1.699489978643318</v>
      </c>
      <c r="GZ108" s="2">
        <f t="shared" si="335"/>
        <v>1.6665854818125119</v>
      </c>
      <c r="HA108" s="2">
        <f t="shared" si="335"/>
        <v>1.6338878611899894</v>
      </c>
      <c r="HB108" s="2">
        <f t="shared" si="335"/>
        <v>1.6013971167757506</v>
      </c>
      <c r="HC108" s="2">
        <f t="shared" si="335"/>
        <v>1.5691132485697963</v>
      </c>
      <c r="HD108" s="2">
        <f t="shared" si="335"/>
        <v>1.5370362565721258</v>
      </c>
      <c r="HE108" s="2">
        <f t="shared" si="335"/>
        <v>1.5051661407827386</v>
      </c>
      <c r="HF108" s="2">
        <f t="shared" si="335"/>
        <v>1.4735029012016354</v>
      </c>
      <c r="HG108" s="2">
        <f t="shared" si="335"/>
        <v>1.4420465378288159</v>
      </c>
      <c r="HH108" s="2">
        <f t="shared" si="335"/>
        <v>1.4107970506642804</v>
      </c>
      <c r="HI108" s="2">
        <f t="shared" si="335"/>
        <v>1.3797544397080286</v>
      </c>
      <c r="HJ108" s="2">
        <f t="shared" si="335"/>
        <v>1.3489187049600608</v>
      </c>
      <c r="HK108" s="2">
        <f t="shared" si="335"/>
        <v>1.3182898464203769</v>
      </c>
      <c r="HL108" s="2">
        <f t="shared" si="335"/>
        <v>1.2878678640889769</v>
      </c>
      <c r="HM108" s="2">
        <f t="shared" si="335"/>
        <v>1.2576527579658605</v>
      </c>
      <c r="HN108" s="2">
        <f t="shared" si="335"/>
        <v>1.2276445280510282</v>
      </c>
      <c r="HO108" s="2">
        <f t="shared" si="335"/>
        <v>1.1978431743444791</v>
      </c>
      <c r="HP108" s="2">
        <f t="shared" si="335"/>
        <v>1.1682486968462142</v>
      </c>
      <c r="HQ108" s="2">
        <f t="shared" si="335"/>
        <v>1.1388610955562333</v>
      </c>
      <c r="HR108" s="2">
        <f t="shared" si="335"/>
        <v>1.1096803704745364</v>
      </c>
      <c r="HS108" s="2">
        <f t="shared" si="335"/>
        <v>1.0807065216011229</v>
      </c>
      <c r="HT108" s="2">
        <f t="shared" si="335"/>
        <v>1.0519395489359933</v>
      </c>
      <c r="HU108" s="2">
        <f t="shared" si="335"/>
        <v>1.0233794524791477</v>
      </c>
      <c r="HV108" s="2">
        <f t="shared" si="335"/>
        <v>0.99502623223058551</v>
      </c>
      <c r="HW108" s="2">
        <f t="shared" si="335"/>
        <v>0.96687988819030768</v>
      </c>
      <c r="HX108" s="2">
        <f t="shared" si="335"/>
        <v>0.93894042035831304</v>
      </c>
      <c r="HY108" s="2">
        <f t="shared" si="335"/>
        <v>0.91120782873460304</v>
      </c>
      <c r="HZ108" s="2">
        <f t="shared" ref="HZ108:IS108" si="336">HZ107*GhgT-EaT</f>
        <v>0.88368211331917645</v>
      </c>
      <c r="IA108" s="2">
        <f t="shared" si="336"/>
        <v>0.85636327411203361</v>
      </c>
      <c r="IB108" s="2">
        <f t="shared" si="336"/>
        <v>0.82925131111317485</v>
      </c>
      <c r="IC108" s="2">
        <f t="shared" si="336"/>
        <v>0.80234622432259961</v>
      </c>
      <c r="ID108" s="2">
        <f t="shared" si="336"/>
        <v>0.77564801374030845</v>
      </c>
      <c r="IE108" s="2">
        <f t="shared" si="336"/>
        <v>0.7491566793663007</v>
      </c>
      <c r="IF108" s="2">
        <f t="shared" si="336"/>
        <v>0.72287222120057715</v>
      </c>
      <c r="IG108" s="2">
        <f t="shared" si="336"/>
        <v>0.69679463924313734</v>
      </c>
      <c r="IH108" s="2">
        <f t="shared" si="336"/>
        <v>0.67092393349398172</v>
      </c>
      <c r="II108" s="2">
        <f t="shared" si="336"/>
        <v>0.64526010395310907</v>
      </c>
      <c r="IJ108" s="2">
        <f t="shared" si="336"/>
        <v>0.61980315062052105</v>
      </c>
      <c r="IK108" s="2">
        <f t="shared" si="336"/>
        <v>0.594553073496217</v>
      </c>
      <c r="IL108" s="2">
        <f t="shared" si="336"/>
        <v>0.56950987258019647</v>
      </c>
      <c r="IM108" s="2">
        <f t="shared" si="336"/>
        <v>0.54467354787246003</v>
      </c>
      <c r="IN108" s="2">
        <f t="shared" si="336"/>
        <v>0.52004409937300711</v>
      </c>
      <c r="IO108" s="2">
        <f t="shared" si="336"/>
        <v>0.49562152708183832</v>
      </c>
      <c r="IP108" s="2">
        <f t="shared" si="336"/>
        <v>0.47140583099895289</v>
      </c>
      <c r="IQ108" s="2">
        <f t="shared" si="336"/>
        <v>0.44739701112435132</v>
      </c>
      <c r="IR108" s="2">
        <f t="shared" si="336"/>
        <v>0.42359506745803377</v>
      </c>
      <c r="IS108" s="2">
        <f t="shared" si="336"/>
        <v>0.39999999999999974</v>
      </c>
    </row>
    <row r="109" spans="1:254" s="2" customFormat="1" ht="16.7" customHeight="1">
      <c r="A109" s="7"/>
      <c r="B109" s="10" t="s">
        <v>57</v>
      </c>
      <c r="Q109" s="17"/>
      <c r="BB109" s="16"/>
      <c r="BC109" s="3"/>
      <c r="GT109" s="2">
        <f t="shared" ref="GT109:HY109" si="337">UCC*GT107*GhgT-EaT</f>
        <v>2.4064960601753236</v>
      </c>
      <c r="GU109" s="2">
        <f t="shared" si="337"/>
        <v>2.3630233983438784</v>
      </c>
      <c r="GV109" s="2">
        <f t="shared" si="337"/>
        <v>2.31981572640036</v>
      </c>
      <c r="GW109" s="2">
        <f t="shared" si="337"/>
        <v>2.2768730443447676</v>
      </c>
      <c r="GX109" s="2">
        <f t="shared" si="337"/>
        <v>2.2341953521771005</v>
      </c>
      <c r="GY109" s="2">
        <f t="shared" si="337"/>
        <v>2.1917826498973598</v>
      </c>
      <c r="GZ109" s="2">
        <f t="shared" si="337"/>
        <v>2.149634937505545</v>
      </c>
      <c r="HA109" s="2">
        <f t="shared" si="337"/>
        <v>2.1077522150016561</v>
      </c>
      <c r="HB109" s="2">
        <f t="shared" si="337"/>
        <v>2.0661344823856926</v>
      </c>
      <c r="HC109" s="2">
        <f t="shared" si="337"/>
        <v>2.0247817396576564</v>
      </c>
      <c r="HD109" s="2">
        <f t="shared" si="337"/>
        <v>1.9836939868175456</v>
      </c>
      <c r="HE109" s="2">
        <f t="shared" si="337"/>
        <v>1.9428712238653605</v>
      </c>
      <c r="HF109" s="2">
        <f t="shared" si="337"/>
        <v>1.9023134508011015</v>
      </c>
      <c r="HG109" s="2">
        <f t="shared" si="337"/>
        <v>1.8620206676247684</v>
      </c>
      <c r="HH109" s="2">
        <f t="shared" si="337"/>
        <v>1.8219928743363611</v>
      </c>
      <c r="HI109" s="2">
        <f t="shared" si="337"/>
        <v>1.7822300709358803</v>
      </c>
      <c r="HJ109" s="2">
        <f t="shared" si="337"/>
        <v>1.7427322574233253</v>
      </c>
      <c r="HK109" s="2">
        <f t="shared" si="337"/>
        <v>1.7034994337986964</v>
      </c>
      <c r="HL109" s="2">
        <f t="shared" si="337"/>
        <v>1.6645316000619934</v>
      </c>
      <c r="HM109" s="2">
        <f t="shared" si="337"/>
        <v>1.6258287562132161</v>
      </c>
      <c r="HN109" s="2">
        <f t="shared" si="337"/>
        <v>1.5873909022523651</v>
      </c>
      <c r="HO109" s="2">
        <f t="shared" si="337"/>
        <v>1.5492180381794398</v>
      </c>
      <c r="HP109" s="2">
        <f t="shared" si="337"/>
        <v>1.5113101639944406</v>
      </c>
      <c r="HQ109" s="2">
        <f t="shared" si="337"/>
        <v>1.4736672796973675</v>
      </c>
      <c r="HR109" s="2">
        <f t="shared" si="337"/>
        <v>1.4362893852882204</v>
      </c>
      <c r="HS109" s="2">
        <f t="shared" si="337"/>
        <v>1.3991764807669993</v>
      </c>
      <c r="HT109" s="2">
        <f t="shared" si="337"/>
        <v>1.3623285661337039</v>
      </c>
      <c r="HU109" s="2">
        <f t="shared" si="337"/>
        <v>1.3257456413883348</v>
      </c>
      <c r="HV109" s="2">
        <f t="shared" si="337"/>
        <v>1.2894277065308914</v>
      </c>
      <c r="HW109" s="2">
        <f t="shared" si="337"/>
        <v>1.2533747615613742</v>
      </c>
      <c r="HX109" s="2">
        <f t="shared" si="337"/>
        <v>1.2175868064797823</v>
      </c>
      <c r="HY109" s="2">
        <f t="shared" si="337"/>
        <v>1.1820638412861173</v>
      </c>
      <c r="HZ109" s="2">
        <f t="shared" ref="HZ109:IS109" si="338">UCC*HZ107*GhgT-EaT</f>
        <v>1.1468058659803779</v>
      </c>
      <c r="IA109" s="2">
        <f t="shared" si="338"/>
        <v>1.1118128805625644</v>
      </c>
      <c r="IB109" s="2">
        <f t="shared" si="338"/>
        <v>1.0770848850326771</v>
      </c>
      <c r="IC109" s="2">
        <f t="shared" si="338"/>
        <v>1.0426218793907154</v>
      </c>
      <c r="ID109" s="2">
        <f t="shared" si="338"/>
        <v>1.00842386363668</v>
      </c>
      <c r="IE109" s="2">
        <f t="shared" si="338"/>
        <v>0.97449083777057022</v>
      </c>
      <c r="IF109" s="2">
        <f t="shared" si="338"/>
        <v>0.94082280179238664</v>
      </c>
      <c r="IG109" s="2">
        <f t="shared" si="338"/>
        <v>0.90741975570212907</v>
      </c>
      <c r="IH109" s="2">
        <f t="shared" si="338"/>
        <v>0.87428169949979795</v>
      </c>
      <c r="II109" s="2">
        <f t="shared" si="338"/>
        <v>0.84140863318539161</v>
      </c>
      <c r="IJ109" s="2">
        <f t="shared" si="338"/>
        <v>0.80880055675891216</v>
      </c>
      <c r="IK109" s="2">
        <f t="shared" si="338"/>
        <v>0.77645747022035916</v>
      </c>
      <c r="IL109" s="2">
        <f t="shared" si="338"/>
        <v>0.74437937356973161</v>
      </c>
      <c r="IM109" s="2">
        <f t="shared" si="338"/>
        <v>0.71256626680703039</v>
      </c>
      <c r="IN109" s="2">
        <f t="shared" si="338"/>
        <v>0.68101814993225473</v>
      </c>
      <c r="IO109" s="2">
        <f t="shared" si="338"/>
        <v>0.64973502294540542</v>
      </c>
      <c r="IP109" s="2">
        <f t="shared" si="338"/>
        <v>0.61871688584648143</v>
      </c>
      <c r="IQ109" s="2">
        <f t="shared" si="338"/>
        <v>0.58796373863548357</v>
      </c>
      <c r="IR109" s="2">
        <f t="shared" si="338"/>
        <v>0.55747558131241193</v>
      </c>
      <c r="IS109" s="2">
        <f t="shared" si="338"/>
        <v>0.52725241387726585</v>
      </c>
    </row>
    <row r="110" spans="1:254" s="2" customFormat="1" ht="16.7" customHeight="1">
      <c r="A110" s="7"/>
      <c r="B110" s="8" t="s">
        <v>56</v>
      </c>
      <c r="Q110" s="17"/>
      <c r="BB110" s="16"/>
      <c r="BC110" s="3"/>
      <c r="GT110" s="2">
        <f t="shared" ref="GT110:HY110" si="339">LCC*GT107*GhgT-EaT</f>
        <v>1.4460106582271495</v>
      </c>
      <c r="GU110" s="2">
        <f t="shared" si="339"/>
        <v>1.4195149933297659</v>
      </c>
      <c r="GV110" s="2">
        <f t="shared" si="339"/>
        <v>1.3931808341459944</v>
      </c>
      <c r="GW110" s="2">
        <f t="shared" si="339"/>
        <v>1.3670081806758339</v>
      </c>
      <c r="GX110" s="2">
        <f t="shared" si="339"/>
        <v>1.3409970329192853</v>
      </c>
      <c r="GY110" s="2">
        <f t="shared" si="339"/>
        <v>1.315147390876348</v>
      </c>
      <c r="GZ110" s="2">
        <f t="shared" si="339"/>
        <v>1.2894592545470225</v>
      </c>
      <c r="HA110" s="2">
        <f t="shared" si="339"/>
        <v>1.2639326239313085</v>
      </c>
      <c r="HB110" s="2">
        <f t="shared" si="339"/>
        <v>1.2385674990292055</v>
      </c>
      <c r="HC110" s="2">
        <f t="shared" si="339"/>
        <v>1.2133638798407149</v>
      </c>
      <c r="HD110" s="2">
        <f t="shared" si="339"/>
        <v>1.1883217663658359</v>
      </c>
      <c r="HE110" s="2">
        <f t="shared" si="339"/>
        <v>1.1634411586045681</v>
      </c>
      <c r="HF110" s="2">
        <f t="shared" si="339"/>
        <v>1.1387220565569118</v>
      </c>
      <c r="HG110" s="2">
        <f t="shared" si="339"/>
        <v>1.1141644602228671</v>
      </c>
      <c r="HH110" s="2">
        <f t="shared" si="339"/>
        <v>1.0897683696024338</v>
      </c>
      <c r="HI110" s="2">
        <f t="shared" si="339"/>
        <v>1.0655337846956123</v>
      </c>
      <c r="HJ110" s="2">
        <f t="shared" si="339"/>
        <v>1.0414607055024026</v>
      </c>
      <c r="HK110" s="2">
        <f t="shared" si="339"/>
        <v>1.0175491320228043</v>
      </c>
      <c r="HL110" s="2">
        <f t="shared" si="339"/>
        <v>0.99379906425681763</v>
      </c>
      <c r="HM110" s="2">
        <f t="shared" si="339"/>
        <v>0.97021050220444238</v>
      </c>
      <c r="HN110" s="2">
        <f t="shared" si="339"/>
        <v>0.94678344586567864</v>
      </c>
      <c r="HO110" s="2">
        <f t="shared" si="339"/>
        <v>0.92351789524052641</v>
      </c>
      <c r="HP110" s="2">
        <f t="shared" si="339"/>
        <v>0.9004138503289858</v>
      </c>
      <c r="HQ110" s="2">
        <f t="shared" si="339"/>
        <v>0.87747131113105703</v>
      </c>
      <c r="HR110" s="2">
        <f t="shared" si="339"/>
        <v>0.85469027764673988</v>
      </c>
      <c r="HS110" s="2">
        <f t="shared" si="339"/>
        <v>0.83207074987603402</v>
      </c>
      <c r="HT110" s="2">
        <f t="shared" si="339"/>
        <v>0.80961272781893967</v>
      </c>
      <c r="HU110" s="2">
        <f t="shared" si="339"/>
        <v>0.78731621147545716</v>
      </c>
      <c r="HV110" s="2">
        <f t="shared" si="339"/>
        <v>0.76518120084558594</v>
      </c>
      <c r="HW110" s="2">
        <f t="shared" si="339"/>
        <v>0.74320769592932656</v>
      </c>
      <c r="HX110" s="2">
        <f t="shared" si="339"/>
        <v>0.72139569672667836</v>
      </c>
      <c r="HY110" s="2">
        <f t="shared" si="339"/>
        <v>0.69974520323764233</v>
      </c>
      <c r="HZ110" s="2">
        <f t="shared" ref="HZ110:IS110" si="340">LCC*HZ107*GhgT-EaT</f>
        <v>0.67825621546221748</v>
      </c>
      <c r="IA110" s="2">
        <f t="shared" si="340"/>
        <v>0.65692873340040414</v>
      </c>
      <c r="IB110" s="2">
        <f t="shared" si="340"/>
        <v>0.63576275705220264</v>
      </c>
      <c r="IC110" s="2">
        <f t="shared" si="340"/>
        <v>0.61475828641761232</v>
      </c>
      <c r="ID110" s="2">
        <f t="shared" si="340"/>
        <v>0.59391532149663395</v>
      </c>
      <c r="IE110" s="2">
        <f t="shared" si="340"/>
        <v>0.57323386228926676</v>
      </c>
      <c r="IF110" s="2">
        <f t="shared" si="340"/>
        <v>0.5527139087955113</v>
      </c>
      <c r="IG110" s="2">
        <f t="shared" si="340"/>
        <v>0.53235546101536746</v>
      </c>
      <c r="IH110" s="2">
        <f t="shared" si="340"/>
        <v>0.51215851894883546</v>
      </c>
      <c r="II110" s="2">
        <f t="shared" si="340"/>
        <v>0.49212308259591447</v>
      </c>
      <c r="IJ110" s="2">
        <f t="shared" si="340"/>
        <v>0.4722491519566055</v>
      </c>
      <c r="IK110" s="2">
        <f t="shared" si="340"/>
        <v>0.45253672703090836</v>
      </c>
      <c r="IL110" s="2">
        <f t="shared" si="340"/>
        <v>0.43298580781882245</v>
      </c>
      <c r="IM110" s="2">
        <f t="shared" si="340"/>
        <v>0.41359639432034834</v>
      </c>
      <c r="IN110" s="2">
        <f t="shared" si="340"/>
        <v>0.39436848653548551</v>
      </c>
      <c r="IO110" s="2">
        <f t="shared" si="340"/>
        <v>0.37530208446423441</v>
      </c>
      <c r="IP110" s="2">
        <f t="shared" si="340"/>
        <v>0.35639718810659465</v>
      </c>
      <c r="IQ110" s="2">
        <f t="shared" si="340"/>
        <v>0.33765379746256646</v>
      </c>
      <c r="IR110" s="2">
        <f t="shared" si="340"/>
        <v>0.31907191253215</v>
      </c>
      <c r="IS110" s="2">
        <f t="shared" si="340"/>
        <v>0.30065153331534483</v>
      </c>
    </row>
    <row r="111" spans="1:254" s="2" customFormat="1" ht="16.7" customHeight="1">
      <c r="A111" s="7"/>
      <c r="B111" s="8"/>
      <c r="Q111" s="17"/>
      <c r="BB111" s="16"/>
      <c r="BC111" s="3"/>
    </row>
    <row r="112" spans="1:254">
      <c r="B112" s="22"/>
      <c r="AS112" s="92" t="s">
        <v>55</v>
      </c>
      <c r="AT112" s="92"/>
      <c r="AU112" s="92"/>
      <c r="AV112" s="92"/>
      <c r="AW112" s="92" t="s">
        <v>55</v>
      </c>
      <c r="AX112" s="92"/>
      <c r="AY112" s="92"/>
      <c r="AZ112" s="92"/>
      <c r="BA112" s="83" t="s">
        <v>54</v>
      </c>
      <c r="BB112" s="83"/>
      <c r="BC112" s="83"/>
      <c r="BD112" s="83" t="s">
        <v>53</v>
      </c>
      <c r="BE112" s="83"/>
      <c r="BF112" s="35"/>
    </row>
    <row r="113" spans="1:195" ht="16.7" customHeight="1">
      <c r="A113" s="20" t="s">
        <v>52</v>
      </c>
      <c r="B113" s="18"/>
      <c r="C113" s="36" t="s">
        <v>51</v>
      </c>
      <c r="D113" s="37"/>
      <c r="E113" s="36" t="s">
        <v>50</v>
      </c>
      <c r="F113" s="36" t="s">
        <v>49</v>
      </c>
      <c r="G113" s="36" t="s">
        <v>48</v>
      </c>
      <c r="H113" s="36" t="s">
        <v>47</v>
      </c>
      <c r="I113" s="36" t="s">
        <v>46</v>
      </c>
      <c r="J113" s="37"/>
      <c r="K113" s="36" t="s">
        <v>45</v>
      </c>
      <c r="L113" s="36" t="s">
        <v>44</v>
      </c>
      <c r="M113" s="36" t="s">
        <v>43</v>
      </c>
      <c r="N113" s="38" t="s">
        <v>42</v>
      </c>
      <c r="O113" s="39" t="s">
        <v>41</v>
      </c>
      <c r="P113">
        <v>1.5</v>
      </c>
      <c r="Q113" s="2">
        <f>AX120</f>
        <v>1.4999999999999998</v>
      </c>
      <c r="R113" s="39" t="s">
        <v>40</v>
      </c>
      <c r="S113">
        <v>0.4</v>
      </c>
      <c r="T113" s="2">
        <f>IS63</f>
        <v>0.40000000000000063</v>
      </c>
      <c r="U113" s="39" t="s">
        <v>39</v>
      </c>
      <c r="V113" s="24">
        <v>1.5</v>
      </c>
      <c r="W113" s="40">
        <f>GN77</f>
        <v>1.5</v>
      </c>
      <c r="X113" s="39" t="s">
        <v>38</v>
      </c>
      <c r="Y113" s="34">
        <v>0.4</v>
      </c>
      <c r="Z113" s="2">
        <f>IS79</f>
        <v>0.39999999999999974</v>
      </c>
      <c r="AA113" s="39" t="s">
        <v>37</v>
      </c>
      <c r="AB113">
        <v>1.5</v>
      </c>
      <c r="AC113" s="3">
        <f>GU93</f>
        <v>1.4999999999999998</v>
      </c>
      <c r="AD113" s="39" t="s">
        <v>36</v>
      </c>
      <c r="AE113">
        <v>0.4</v>
      </c>
      <c r="AF113" s="2">
        <f>IS95</f>
        <v>0.39999999999999974</v>
      </c>
      <c r="AG113" s="36" t="s">
        <v>35</v>
      </c>
      <c r="AH113" s="17">
        <f>IS106</f>
        <v>0.99999999999999967</v>
      </c>
      <c r="AI113" s="17">
        <v>1</v>
      </c>
      <c r="AJ113" s="36" t="s">
        <v>34</v>
      </c>
      <c r="AK113" s="17">
        <f>IS108</f>
        <v>0.39999999999999974</v>
      </c>
      <c r="AL113" s="17">
        <v>0.4</v>
      </c>
      <c r="AM113" s="36" t="s">
        <v>33</v>
      </c>
      <c r="AN113" s="41">
        <v>0.95</v>
      </c>
      <c r="AO113" s="36" t="s">
        <v>32</v>
      </c>
      <c r="AP113" s="41">
        <v>0.05</v>
      </c>
      <c r="AQ113" s="42" t="s">
        <v>31</v>
      </c>
      <c r="AR113" s="43"/>
      <c r="AS113" s="44" t="s">
        <v>30</v>
      </c>
      <c r="AT113" s="44" t="s">
        <v>29</v>
      </c>
      <c r="AU113" s="44" t="s">
        <v>28</v>
      </c>
      <c r="AV113" s="44" t="s">
        <v>27</v>
      </c>
      <c r="AW113" s="44" t="s">
        <v>26</v>
      </c>
      <c r="AX113" s="39" t="s">
        <v>25</v>
      </c>
      <c r="AY113" s="39" t="s">
        <v>24</v>
      </c>
      <c r="AZ113" s="44" t="s">
        <v>23</v>
      </c>
      <c r="BA113" s="39" t="s">
        <v>22</v>
      </c>
      <c r="BB113" s="39" t="s">
        <v>21</v>
      </c>
      <c r="BC113" s="39" t="s">
        <v>20</v>
      </c>
      <c r="BD113" s="39" t="s">
        <v>19</v>
      </c>
      <c r="BE113" s="39" t="s">
        <v>18</v>
      </c>
      <c r="BF113" s="45"/>
      <c r="BG113" s="46"/>
      <c r="BH113" s="46"/>
      <c r="BI113" s="46"/>
      <c r="BJ113" s="46"/>
      <c r="BK113" s="46"/>
      <c r="BL113" s="46"/>
      <c r="BM113" s="46"/>
      <c r="BN113" s="46"/>
      <c r="BO113" s="46"/>
      <c r="BP113" s="46"/>
      <c r="BQ113" s="46"/>
      <c r="BR113" s="46"/>
      <c r="BS113" s="46"/>
      <c r="BT113" s="46"/>
      <c r="BU113" s="46"/>
      <c r="BV113" s="46"/>
      <c r="BW113" s="46"/>
      <c r="BX113" s="46"/>
      <c r="BY113" s="46"/>
      <c r="BZ113" s="46"/>
      <c r="CA113" s="46"/>
      <c r="CB113" s="46"/>
      <c r="CC113" s="46"/>
      <c r="CD113" s="46"/>
      <c r="CE113" s="46"/>
      <c r="CF113" s="46"/>
      <c r="CG113" s="46"/>
      <c r="CH113" s="46"/>
      <c r="CI113" s="46"/>
      <c r="CJ113" s="46"/>
      <c r="CK113" s="46"/>
      <c r="CL113" s="46"/>
      <c r="CM113" s="46"/>
      <c r="CN113" s="46"/>
      <c r="CO113" s="46"/>
      <c r="CP113" s="46"/>
      <c r="CQ113" s="46"/>
      <c r="CR113" s="46"/>
      <c r="CS113" s="46"/>
      <c r="CT113" s="46"/>
      <c r="CU113" s="46"/>
      <c r="CV113" s="46"/>
      <c r="CW113" s="46"/>
      <c r="CX113" s="46"/>
      <c r="CY113" s="46"/>
      <c r="CZ113" s="46"/>
      <c r="DA113" s="46"/>
      <c r="DB113" s="46"/>
      <c r="DC113" s="46"/>
      <c r="DD113" s="46"/>
      <c r="DE113" s="46"/>
      <c r="DF113" s="46"/>
      <c r="DG113" s="46"/>
      <c r="DH113" s="46"/>
      <c r="DI113" s="46"/>
      <c r="DJ113" s="46"/>
      <c r="DK113" s="46"/>
      <c r="DL113" s="46"/>
      <c r="DM113" s="46"/>
      <c r="DN113" s="46"/>
      <c r="DO113" s="46"/>
      <c r="DP113" s="46"/>
      <c r="DQ113" s="46"/>
      <c r="DR113" s="46"/>
      <c r="DS113" s="46"/>
      <c r="DT113" s="46"/>
      <c r="DU113" s="46"/>
      <c r="DV113" s="46"/>
      <c r="DW113" s="46"/>
      <c r="DX113" s="46"/>
      <c r="DY113" s="46"/>
      <c r="DZ113" s="46"/>
      <c r="EA113" s="46"/>
      <c r="EB113" s="46"/>
      <c r="EC113" s="46"/>
      <c r="ED113" s="46"/>
      <c r="EE113" s="46"/>
      <c r="EF113" s="46"/>
      <c r="EG113" s="46"/>
      <c r="EH113" s="46"/>
      <c r="EI113" s="46"/>
      <c r="EJ113" s="46"/>
      <c r="EK113" s="46"/>
      <c r="EL113" s="46"/>
      <c r="EM113" s="46"/>
      <c r="EN113" s="46"/>
      <c r="EO113" s="46"/>
      <c r="EP113" s="46"/>
      <c r="EQ113" s="46"/>
      <c r="ER113" s="46"/>
      <c r="ES113" s="46"/>
      <c r="ET113" s="46"/>
      <c r="EU113" s="46"/>
      <c r="EV113" s="46"/>
      <c r="EW113" s="46"/>
      <c r="EX113" s="46"/>
      <c r="EY113" s="46"/>
      <c r="EZ113" s="46"/>
      <c r="FA113" s="46"/>
      <c r="FB113" s="46"/>
      <c r="FC113" s="46"/>
      <c r="FD113" s="46"/>
      <c r="FE113" s="46"/>
      <c r="FF113" s="46"/>
      <c r="FG113" s="46"/>
      <c r="FH113" s="46"/>
      <c r="FI113" s="46"/>
      <c r="FJ113" s="46"/>
      <c r="FK113" s="46"/>
      <c r="FL113" s="46"/>
      <c r="FM113" s="46"/>
      <c r="FN113" s="46"/>
      <c r="FO113" s="47"/>
      <c r="FP113" s="47"/>
      <c r="FQ113" s="47"/>
      <c r="FR113" s="48"/>
      <c r="FS113" s="48"/>
      <c r="FX113" s="49"/>
      <c r="FY113" s="50"/>
      <c r="FZ113" s="50"/>
      <c r="GA113" s="50"/>
      <c r="GL113" s="20"/>
      <c r="GM113" s="20"/>
    </row>
    <row r="114" spans="1:195" s="50" customFormat="1" ht="16.7" customHeight="1">
      <c r="B114" s="51" t="s">
        <v>17</v>
      </c>
      <c r="C114" s="50">
        <f>AVERAGE(C41:BA41)</f>
        <v>-0.3564947408235295</v>
      </c>
      <c r="D114" s="50">
        <f>AVERAGE(C45:BA45)</f>
        <v>8.5443634738308621E-17</v>
      </c>
      <c r="E114" s="50">
        <v>4.120385720029409E-2</v>
      </c>
      <c r="F114" s="50">
        <v>4.7479000809638288E-4</v>
      </c>
      <c r="G114" s="50">
        <f>GE121</f>
        <v>0</v>
      </c>
      <c r="H114" s="52">
        <f>0.376549341615998/1000</f>
        <v>3.7654934161599802E-4</v>
      </c>
      <c r="I114" s="50">
        <v>3.5330531388126873E-4</v>
      </c>
      <c r="J114" s="50">
        <v>6.3467571876157903E-4</v>
      </c>
      <c r="K114" s="50">
        <v>5.2999999999999999E-2</v>
      </c>
      <c r="L114" s="37">
        <v>0.81</v>
      </c>
      <c r="M114" s="53">
        <v>0.1</v>
      </c>
      <c r="N114" s="54">
        <f>Abs</f>
        <v>1.07498343727611E-2</v>
      </c>
      <c r="O114" s="50">
        <v>12.978229623697988</v>
      </c>
      <c r="P114" s="50" t="s">
        <v>16</v>
      </c>
      <c r="Q114" s="50">
        <f>Q113-P113</f>
        <v>0</v>
      </c>
      <c r="R114" s="50">
        <v>33.45411974546866</v>
      </c>
      <c r="S114" s="50" t="s">
        <v>16</v>
      </c>
      <c r="T114" s="50">
        <f>S113-T113</f>
        <v>-6.106226635438361E-16</v>
      </c>
      <c r="U114" s="50">
        <v>33.02705810306167</v>
      </c>
      <c r="V114" s="50" t="s">
        <v>7</v>
      </c>
      <c r="W114" s="50">
        <f>V113-W113</f>
        <v>0</v>
      </c>
      <c r="X114" s="50">
        <v>40.036079124972403</v>
      </c>
      <c r="Y114" s="50" t="s">
        <v>7</v>
      </c>
      <c r="Z114" s="50">
        <f>Y113-Z113</f>
        <v>0</v>
      </c>
      <c r="AA114" s="50">
        <v>38.609371981174966</v>
      </c>
      <c r="AB114" s="50" t="s">
        <v>7</v>
      </c>
      <c r="AC114" s="50">
        <f>AB113-AC113</f>
        <v>0</v>
      </c>
      <c r="AD114" s="50">
        <v>48.138204223405978</v>
      </c>
      <c r="AE114" s="50" t="s">
        <v>7</v>
      </c>
      <c r="AF114" s="50">
        <f>AE113-AF113</f>
        <v>0</v>
      </c>
      <c r="AG114" s="50">
        <v>127.65782568231228</v>
      </c>
      <c r="AH114" s="17">
        <f>AH113-AI113</f>
        <v>0</v>
      </c>
      <c r="AI114" s="17"/>
      <c r="AJ114" s="50">
        <v>158.90128990366389</v>
      </c>
      <c r="AK114" s="17">
        <f>AK113-AL113</f>
        <v>0</v>
      </c>
      <c r="AL114" s="17"/>
      <c r="AM114">
        <v>1.28091040591008</v>
      </c>
      <c r="AN114">
        <f>1-NORMSDIST(UCC)</f>
        <v>0.10011256867998397</v>
      </c>
      <c r="AO114">
        <v>0.78068771151290295</v>
      </c>
      <c r="AP114">
        <f>1-NORMSDIST(1/LCC)</f>
        <v>0.10011054685973231</v>
      </c>
      <c r="AQ114" s="55">
        <f>AQ115*0.9</f>
        <v>1.07498343727611E-2</v>
      </c>
      <c r="AR114" s="43">
        <v>1430</v>
      </c>
      <c r="AS114" s="50">
        <v>8.5999999999999998E-4</v>
      </c>
      <c r="AT114" s="50">
        <v>-7.1999999999999995E-2</v>
      </c>
      <c r="AU114" s="50">
        <v>8.1999999999999993</v>
      </c>
      <c r="AV114" s="50">
        <v>-208.6</v>
      </c>
      <c r="AW114" s="50">
        <v>5.8E-4</v>
      </c>
      <c r="AX114" s="50">
        <v>-5.5E-2</v>
      </c>
      <c r="AY114" s="50">
        <v>6.42</v>
      </c>
      <c r="AZ114" s="50">
        <v>1115.8142744260001</v>
      </c>
      <c r="BB114" s="50">
        <v>9.5899999999999999E-2</v>
      </c>
      <c r="BC114" s="50">
        <v>-183.5</v>
      </c>
      <c r="BD114">
        <v>2.1499999999999998E-2</v>
      </c>
      <c r="BE114">
        <v>-40.5</v>
      </c>
      <c r="BF114" s="56"/>
      <c r="FR114" s="48"/>
      <c r="FS114" s="48"/>
      <c r="GH114" s="57"/>
      <c r="GL114"/>
      <c r="GM114" s="24"/>
    </row>
    <row r="115" spans="1:195" ht="16.7" customHeight="1">
      <c r="A115" s="20" t="s">
        <v>15</v>
      </c>
      <c r="B115" s="29"/>
      <c r="N115" t="s">
        <v>14</v>
      </c>
      <c r="R115">
        <f>CDR1b/CDR3b*1.3</f>
        <v>0.90344782009884739</v>
      </c>
      <c r="AD115">
        <f>(CDR2b+CDR3b)/2</f>
        <v>44.087141674189191</v>
      </c>
      <c r="AQ115" s="54">
        <v>1.1944260414179E-2</v>
      </c>
      <c r="AR115" s="43">
        <f>AR114-AR113</f>
        <v>1430</v>
      </c>
      <c r="BA115">
        <v>2.7</v>
      </c>
      <c r="BB115">
        <v>3.6</v>
      </c>
      <c r="BC115">
        <v>4.4000000000000004</v>
      </c>
    </row>
    <row r="116" spans="1:195">
      <c r="B116" s="58" t="s">
        <v>143</v>
      </c>
    </row>
    <row r="117" spans="1:195">
      <c r="B117" s="58" t="s">
        <v>144</v>
      </c>
    </row>
    <row r="118" spans="1:195" ht="20.25">
      <c r="B118" s="58" t="s">
        <v>145</v>
      </c>
      <c r="AT118" s="84" t="s">
        <v>13</v>
      </c>
      <c r="AU118" s="86" t="s">
        <v>12</v>
      </c>
      <c r="AV118" s="59" t="s">
        <v>11</v>
      </c>
      <c r="AW118" s="60" t="s">
        <v>10</v>
      </c>
      <c r="AX118" s="88" t="s">
        <v>9</v>
      </c>
      <c r="AY118" s="90" t="s">
        <v>8</v>
      </c>
      <c r="AZ118" s="60"/>
      <c r="BA118" s="60"/>
      <c r="BB118" s="60"/>
      <c r="BC118" s="61"/>
    </row>
    <row r="119" spans="1:195" ht="19.5" customHeight="1">
      <c r="B119" s="58" t="s">
        <v>146</v>
      </c>
      <c r="C119" s="62"/>
      <c r="D119" s="62"/>
      <c r="AT119" s="85"/>
      <c r="AU119" s="87"/>
      <c r="AV119" s="87" t="s">
        <v>7</v>
      </c>
      <c r="AW119" s="87"/>
      <c r="AX119" s="89"/>
      <c r="AY119" s="91"/>
      <c r="AZ119" s="63"/>
      <c r="BA119" s="63"/>
      <c r="BB119" s="63"/>
      <c r="BC119" s="64"/>
    </row>
    <row r="120" spans="1:195" ht="20.25">
      <c r="B120" s="58" t="s">
        <v>147</v>
      </c>
      <c r="AT120" s="65">
        <v>1</v>
      </c>
      <c r="AU120" s="63">
        <v>2035</v>
      </c>
      <c r="AV120" s="66">
        <f>CDR1a</f>
        <v>12.978229623697988</v>
      </c>
      <c r="AW120" s="67">
        <f>CDR1b</f>
        <v>33.45411974546866</v>
      </c>
      <c r="AX120" s="68">
        <f>MAX(FW61:IS61)</f>
        <v>1.4999999999999998</v>
      </c>
      <c r="AY120" s="69">
        <f>AW120/AV120-1</f>
        <v>1.5777105749756579</v>
      </c>
      <c r="AZ120" s="70">
        <f>(AX122-AX120)/3.5</f>
        <v>0.13172461859431164</v>
      </c>
      <c r="BA120" s="63" t="s">
        <v>6</v>
      </c>
      <c r="BB120" s="63"/>
      <c r="BC120" s="64"/>
      <c r="GE120" s="62"/>
    </row>
    <row r="121" spans="1:195" ht="20.25">
      <c r="B121" s="58" t="s">
        <v>148</v>
      </c>
      <c r="AT121" s="65">
        <v>2</v>
      </c>
      <c r="AU121" s="63">
        <v>2050</v>
      </c>
      <c r="AV121" s="66">
        <f>CDR2a</f>
        <v>33.02705810306167</v>
      </c>
      <c r="AW121" s="66">
        <f>CDR2b</f>
        <v>40.036079124972403</v>
      </c>
      <c r="AX121" s="67">
        <f>MAX(FW73:IS73)</f>
        <v>1.7390821854506944</v>
      </c>
      <c r="AY121" s="69">
        <f>AW121/AV121-1</f>
        <v>0.21222056775504883</v>
      </c>
      <c r="AZ121" s="71">
        <f>(AV122-AV121)/2</f>
        <v>2.7911569390566484</v>
      </c>
      <c r="BA121" s="63" t="s">
        <v>4</v>
      </c>
      <c r="BB121" s="63"/>
      <c r="BC121" s="64"/>
    </row>
    <row r="122" spans="1:195">
      <c r="B122" s="58" t="s">
        <v>149</v>
      </c>
      <c r="AT122" s="65">
        <v>3</v>
      </c>
      <c r="AU122" s="63">
        <v>2070</v>
      </c>
      <c r="AV122" s="66">
        <f>CDR3a</f>
        <v>38.609371981174966</v>
      </c>
      <c r="AW122" s="66">
        <f>CDR3b</f>
        <v>48.138204223405978</v>
      </c>
      <c r="AX122" s="67">
        <f>MAX(FW89:IS89)</f>
        <v>1.9610361650800905</v>
      </c>
      <c r="AY122" s="69">
        <f>AW122/AV122-1</f>
        <v>0.24680101626302164</v>
      </c>
      <c r="AZ122" s="71">
        <f>(AW122-AW121)/2</f>
        <v>4.0510625492167875</v>
      </c>
      <c r="BA122" s="63" t="s">
        <v>4</v>
      </c>
      <c r="BB122" s="63"/>
      <c r="BC122" s="64"/>
    </row>
    <row r="123" spans="1:195">
      <c r="B123" s="58" t="s">
        <v>150</v>
      </c>
      <c r="AT123" s="72">
        <v>4</v>
      </c>
      <c r="AU123" s="73">
        <v>2100</v>
      </c>
      <c r="AV123" s="74">
        <f>CDR4a</f>
        <v>127.65782568231228</v>
      </c>
      <c r="AW123" s="74">
        <f>AJ114</f>
        <v>158.90128990366389</v>
      </c>
      <c r="AX123" s="75">
        <f>MAX(FW102:IS102)</f>
        <v>3.4515429808530311</v>
      </c>
      <c r="AY123" s="76">
        <f>AW123/AV123-1</f>
        <v>0.24474382243595261</v>
      </c>
      <c r="AZ123" s="77">
        <f>(AX123-AX120)/6.5</f>
        <v>0.30023738166969716</v>
      </c>
      <c r="BA123" s="73" t="s">
        <v>5</v>
      </c>
      <c r="BB123" s="78">
        <f>(AW123-AW120)/6.6</f>
        <v>19.007146993665945</v>
      </c>
      <c r="BC123" s="79" t="s">
        <v>4</v>
      </c>
    </row>
    <row r="124" spans="1:195" ht="20.25">
      <c r="B124" s="58" t="s">
        <v>151</v>
      </c>
    </row>
    <row r="125" spans="1:195" ht="20.25">
      <c r="B125" s="58" t="s">
        <v>152</v>
      </c>
    </row>
    <row r="126" spans="1:195">
      <c r="B126" s="58" t="s">
        <v>153</v>
      </c>
    </row>
    <row r="127" spans="1:195">
      <c r="B127" s="58" t="s">
        <v>93</v>
      </c>
      <c r="F127" s="46"/>
      <c r="H127" s="46"/>
      <c r="I127" s="46"/>
    </row>
    <row r="128" spans="1:195" ht="20.25">
      <c r="B128" s="58" t="s">
        <v>154</v>
      </c>
    </row>
    <row r="129" spans="2:46" ht="20.25">
      <c r="B129" s="58" t="s">
        <v>155</v>
      </c>
    </row>
    <row r="130" spans="2:46" ht="20.25">
      <c r="B130" s="58" t="s">
        <v>156</v>
      </c>
    </row>
    <row r="131" spans="2:46" ht="20.25">
      <c r="B131" s="58" t="s">
        <v>157</v>
      </c>
    </row>
    <row r="132" spans="2:46" ht="20.25">
      <c r="B132" s="58" t="s">
        <v>158</v>
      </c>
    </row>
    <row r="133" spans="2:46" ht="20.25">
      <c r="B133" s="58" t="s">
        <v>159</v>
      </c>
    </row>
    <row r="134" spans="2:46" ht="20.25">
      <c r="B134" s="58" t="s">
        <v>160</v>
      </c>
    </row>
    <row r="135" spans="2:46" ht="20.25">
      <c r="B135" s="58" t="s">
        <v>161</v>
      </c>
    </row>
    <row r="136" spans="2:46" ht="20.25">
      <c r="B136" s="58" t="s">
        <v>162</v>
      </c>
    </row>
    <row r="137" spans="2:46" ht="20.25">
      <c r="B137" s="58" t="s">
        <v>163</v>
      </c>
    </row>
    <row r="138" spans="2:46" ht="20.25">
      <c r="B138" s="58" t="s">
        <v>164</v>
      </c>
    </row>
    <row r="140" spans="2:46" ht="19.5">
      <c r="AT140" s="80" t="s">
        <v>3</v>
      </c>
    </row>
    <row r="149" spans="12:24" ht="19.5">
      <c r="L149" s="81" t="s">
        <v>84</v>
      </c>
    </row>
    <row r="150" spans="12:24" ht="19.5">
      <c r="X150" s="80" t="s">
        <v>2</v>
      </c>
    </row>
    <row r="183" spans="2:58" ht="19.5">
      <c r="BF183" s="80" t="s">
        <v>1</v>
      </c>
    </row>
    <row r="184" spans="2:58" ht="19.5">
      <c r="AH184" s="80" t="s">
        <v>0</v>
      </c>
    </row>
    <row r="186" spans="2:58">
      <c r="B186" s="24"/>
      <c r="D186" s="82"/>
      <c r="E186" s="82"/>
    </row>
  </sheetData>
  <mergeCells count="9">
    <mergeCell ref="BA112:BC112"/>
    <mergeCell ref="BD112:BE112"/>
    <mergeCell ref="AT118:AT119"/>
    <mergeCell ref="AU118:AU119"/>
    <mergeCell ref="AX118:AX119"/>
    <mergeCell ref="AY118:AY119"/>
    <mergeCell ref="AV119:AW119"/>
    <mergeCell ref="AS112:AV112"/>
    <mergeCell ref="AW112:AZ112"/>
  </mergeCells>
  <phoneticPr fontId="2"/>
  <hyperlinks>
    <hyperlink ref="G17" r:id="rId1" xr:uid="{D332DEA8-9CBB-49C8-9BD5-8FCEC785189B}"/>
    <hyperlink ref="U17" r:id="rId2" xr:uid="{046AE250-FCE5-4988-B639-9AD096366BC5}"/>
    <hyperlink ref="H3" r:id="rId3" xr:uid="{511259C8-B91B-4925-AA2B-7484043B3813}"/>
    <hyperlink ref="M37" r:id="rId4" xr:uid="{E4F14085-2677-456A-9AFC-9F5FC307E69F}"/>
  </hyperlinks>
  <pageMargins left="0.7" right="0.7" top="0.75" bottom="0.75" header="0.3" footer="0.3"/>
  <pageSetup paperSize="9"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35</vt:i4>
      </vt:variant>
    </vt:vector>
  </HeadingPairs>
  <TitlesOfParts>
    <vt:vector size="36" baseType="lpstr">
      <vt:lpstr>Global warning numerical analys</vt:lpstr>
      <vt:lpstr>'Global warning numerical analys'!AaT</vt:lpstr>
      <vt:lpstr>'Global warning numerical analys'!Abs</vt:lpstr>
      <vt:lpstr>'Global warning numerical analys'!Aby</vt:lpstr>
      <vt:lpstr>'Global warning numerical analys'!CaT</vt:lpstr>
      <vt:lpstr>'Global warning numerical analys'!CCa</vt:lpstr>
      <vt:lpstr>'Global warning numerical analys'!CCaLO</vt:lpstr>
      <vt:lpstr>'Global warning numerical analys'!CCb</vt:lpstr>
      <vt:lpstr>'Global warning numerical analys'!CCc</vt:lpstr>
      <vt:lpstr>'Global warning numerical analys'!CCd</vt:lpstr>
      <vt:lpstr>'Global warning numerical analys'!CCeT</vt:lpstr>
      <vt:lpstr>'Global warning numerical analys'!CDR1a</vt:lpstr>
      <vt:lpstr>'Global warning numerical analys'!CDR1b</vt:lpstr>
      <vt:lpstr>'Global warning numerical analys'!CDR2a</vt:lpstr>
      <vt:lpstr>'Global warning numerical analys'!CDR2b</vt:lpstr>
      <vt:lpstr>'Global warning numerical analys'!CDR3a</vt:lpstr>
      <vt:lpstr>'Global warning numerical analys'!CDR3b</vt:lpstr>
      <vt:lpstr>'Global warning numerical analys'!CDR4a</vt:lpstr>
      <vt:lpstr>'Global warning numerical analys'!CDR4b</vt:lpstr>
      <vt:lpstr>'Global warning numerical analys'!CGa</vt:lpstr>
      <vt:lpstr>'Global warning numerical analys'!CGb</vt:lpstr>
      <vt:lpstr>'Global warning numerical analys'!CGc</vt:lpstr>
      <vt:lpstr>'Global warning numerical analys'!CGd</vt:lpstr>
      <vt:lpstr>'Global warning numerical analys'!CHa</vt:lpstr>
      <vt:lpstr>'Global warning numerical analys'!CHb</vt:lpstr>
      <vt:lpstr>'Global warning numerical analys'!CHc</vt:lpstr>
      <vt:lpstr>'Global warning numerical analys'!CO2T</vt:lpstr>
      <vt:lpstr>'Global warning numerical analys'!CrFF</vt:lpstr>
      <vt:lpstr>'Global warning numerical analys'!EaT</vt:lpstr>
      <vt:lpstr>'Global warning numerical analys'!GaT</vt:lpstr>
      <vt:lpstr>'Global warning numerical analys'!GhgT</vt:lpstr>
      <vt:lpstr>'Global warning numerical analys'!LCC</vt:lpstr>
      <vt:lpstr>'Global warning numerical analys'!NAa</vt:lpstr>
      <vt:lpstr>'Global warning numerical analys'!NAb</vt:lpstr>
      <vt:lpstr>'Global warning numerical analys'!TCREup</vt:lpstr>
      <vt:lpstr>'Global warning numerical analys'!UCC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Kobayashi</dc:creator>
  <cp:lastModifiedBy>Hiroshi Kobayashi</cp:lastModifiedBy>
  <dcterms:created xsi:type="dcterms:W3CDTF">2025-04-29T05:39:37Z</dcterms:created>
  <dcterms:modified xsi:type="dcterms:W3CDTF">2025-06-01T00:26:29Z</dcterms:modified>
</cp:coreProperties>
</file>